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55" yWindow="-165" windowWidth="9435" windowHeight="12360" tabRatio="541"/>
  </bookViews>
  <sheets>
    <sheet name="상가소개" sheetId="7" r:id="rId1"/>
    <sheet name="Sheet1(부가세수정)" sheetId="5" state="hidden" r:id="rId2"/>
    <sheet name="Sheet1" sheetId="6" state="hidden" r:id="rId3"/>
  </sheets>
  <externalReferences>
    <externalReference r:id="rId4"/>
  </externalReferences>
  <definedNames>
    <definedName name="_xlnm._FilterDatabase" localSheetId="1" hidden="1">'Sheet1(부가세수정)'!$A$3:$AJ$367</definedName>
    <definedName name="_xlnm._FilterDatabase" localSheetId="0" hidden="1">상가소개!$A$4:$J$262</definedName>
    <definedName name="_xlnm.Print_Area" localSheetId="1">'Sheet1(부가세수정)'!$A$1:$AF$356</definedName>
    <definedName name="_xlnm.Print_Area" localSheetId="0">상가소개!$A$1:$J$262</definedName>
  </definedNames>
  <calcPr calcId="145621"/>
</workbook>
</file>

<file path=xl/calcChain.xml><?xml version="1.0" encoding="utf-8"?>
<calcChain xmlns="http://schemas.openxmlformats.org/spreadsheetml/2006/main">
  <c r="B3" i="7" l="1"/>
  <c r="J2" i="5"/>
  <c r="F120" i="5" l="1"/>
  <c r="AA358" i="5" l="1"/>
  <c r="N321" i="5" l="1"/>
  <c r="P321" i="5"/>
  <c r="Q321" i="5"/>
  <c r="R321" i="5"/>
  <c r="S321" i="5"/>
  <c r="R362" i="5" l="1"/>
  <c r="T321" i="5"/>
  <c r="Q362" i="5" l="1"/>
  <c r="S362" i="5" s="1"/>
  <c r="H356" i="5" l="1"/>
  <c r="H357" i="5"/>
  <c r="G356" i="5"/>
  <c r="G357" i="5"/>
  <c r="F356" i="5"/>
  <c r="F357" i="5"/>
  <c r="N55" i="5" l="1"/>
  <c r="N357" i="5"/>
  <c r="N356" i="5"/>
  <c r="N355" i="5"/>
  <c r="N354" i="5"/>
  <c r="N353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6" i="5"/>
  <c r="N5" i="5"/>
  <c r="N4" i="5"/>
  <c r="S356" i="5" l="1"/>
  <c r="R356" i="5"/>
  <c r="T356" i="5" l="1"/>
  <c r="Q357" i="5" l="1"/>
  <c r="P357" i="5"/>
  <c r="AJ356" i="5"/>
  <c r="AI356" i="5" s="1"/>
  <c r="AD356" i="5"/>
  <c r="X356" i="5"/>
  <c r="Q355" i="5"/>
  <c r="P355" i="5"/>
  <c r="Q354" i="5"/>
  <c r="P354" i="5"/>
  <c r="Q353" i="5"/>
  <c r="P353" i="5"/>
  <c r="Q351" i="5"/>
  <c r="P351" i="5"/>
  <c r="Q350" i="5"/>
  <c r="P350" i="5"/>
  <c r="Q349" i="5"/>
  <c r="P349" i="5"/>
  <c r="Q348" i="5"/>
  <c r="P348" i="5"/>
  <c r="Q347" i="5"/>
  <c r="P347" i="5"/>
  <c r="Q346" i="5"/>
  <c r="P346" i="5"/>
  <c r="Q345" i="5"/>
  <c r="P345" i="5"/>
  <c r="Q344" i="5"/>
  <c r="P344" i="5"/>
  <c r="Q343" i="5"/>
  <c r="P343" i="5"/>
  <c r="Q342" i="5"/>
  <c r="P342" i="5"/>
  <c r="Q341" i="5"/>
  <c r="P341" i="5"/>
  <c r="Q340" i="5"/>
  <c r="P340" i="5"/>
  <c r="Q339" i="5"/>
  <c r="P339" i="5"/>
  <c r="Q338" i="5"/>
  <c r="P338" i="5"/>
  <c r="Q337" i="5"/>
  <c r="P337" i="5"/>
  <c r="Q336" i="5"/>
  <c r="P336" i="5"/>
  <c r="Q335" i="5"/>
  <c r="P335" i="5"/>
  <c r="Q334" i="5"/>
  <c r="P334" i="5"/>
  <c r="Q333" i="5"/>
  <c r="P333" i="5"/>
  <c r="Q332" i="5"/>
  <c r="P332" i="5"/>
  <c r="Q331" i="5"/>
  <c r="P331" i="5"/>
  <c r="Q330" i="5"/>
  <c r="P330" i="5"/>
  <c r="Q329" i="5"/>
  <c r="P329" i="5"/>
  <c r="Q328" i="5"/>
  <c r="P328" i="5"/>
  <c r="Q327" i="5"/>
  <c r="P327" i="5"/>
  <c r="Q326" i="5"/>
  <c r="P326" i="5"/>
  <c r="Q325" i="5"/>
  <c r="P325" i="5"/>
  <c r="Q324" i="5"/>
  <c r="P324" i="5"/>
  <c r="Q323" i="5"/>
  <c r="P323" i="5"/>
  <c r="Q322" i="5"/>
  <c r="P322" i="5"/>
  <c r="Q320" i="5"/>
  <c r="P320" i="5"/>
  <c r="Q319" i="5"/>
  <c r="P319" i="5"/>
  <c r="Q318" i="5"/>
  <c r="P318" i="5"/>
  <c r="Q317" i="5"/>
  <c r="P317" i="5"/>
  <c r="Q316" i="5"/>
  <c r="P316" i="5"/>
  <c r="Q315" i="5"/>
  <c r="P315" i="5"/>
  <c r="Q314" i="5"/>
  <c r="P314" i="5"/>
  <c r="Q313" i="5"/>
  <c r="P313" i="5"/>
  <c r="Q312" i="5"/>
  <c r="P312" i="5"/>
  <c r="Q311" i="5"/>
  <c r="P311" i="5"/>
  <c r="Q310" i="5"/>
  <c r="P310" i="5"/>
  <c r="Q309" i="5"/>
  <c r="P309" i="5"/>
  <c r="Q308" i="5"/>
  <c r="P308" i="5"/>
  <c r="Q307" i="5"/>
  <c r="P307" i="5"/>
  <c r="Q306" i="5"/>
  <c r="P306" i="5"/>
  <c r="Q305" i="5"/>
  <c r="P305" i="5"/>
  <c r="Q304" i="5"/>
  <c r="P304" i="5"/>
  <c r="Q303" i="5"/>
  <c r="P303" i="5"/>
  <c r="Q302" i="5"/>
  <c r="P302" i="5"/>
  <c r="Q301" i="5"/>
  <c r="P301" i="5"/>
  <c r="Q300" i="5"/>
  <c r="P300" i="5"/>
  <c r="Q299" i="5"/>
  <c r="P299" i="5"/>
  <c r="Q298" i="5"/>
  <c r="P298" i="5"/>
  <c r="Q297" i="5"/>
  <c r="P297" i="5"/>
  <c r="Q296" i="5"/>
  <c r="P296" i="5"/>
  <c r="Q295" i="5"/>
  <c r="P295" i="5"/>
  <c r="Q294" i="5"/>
  <c r="P294" i="5"/>
  <c r="Q293" i="5"/>
  <c r="P293" i="5"/>
  <c r="Q292" i="5"/>
  <c r="P292" i="5"/>
  <c r="Q291" i="5"/>
  <c r="P291" i="5"/>
  <c r="Q290" i="5"/>
  <c r="P290" i="5"/>
  <c r="Q289" i="5"/>
  <c r="P289" i="5"/>
  <c r="Q288" i="5"/>
  <c r="P288" i="5"/>
  <c r="Q287" i="5"/>
  <c r="P287" i="5"/>
  <c r="Q286" i="5"/>
  <c r="P286" i="5"/>
  <c r="Q285" i="5"/>
  <c r="P285" i="5"/>
  <c r="Q284" i="5"/>
  <c r="P284" i="5"/>
  <c r="Q283" i="5"/>
  <c r="P283" i="5"/>
  <c r="Q282" i="5"/>
  <c r="P282" i="5"/>
  <c r="Q281" i="5"/>
  <c r="P281" i="5"/>
  <c r="Q280" i="5"/>
  <c r="P280" i="5"/>
  <c r="Q279" i="5"/>
  <c r="P279" i="5"/>
  <c r="Q278" i="5"/>
  <c r="P278" i="5"/>
  <c r="Q277" i="5"/>
  <c r="P277" i="5"/>
  <c r="Q276" i="5"/>
  <c r="P276" i="5"/>
  <c r="Q275" i="5"/>
  <c r="P275" i="5"/>
  <c r="Q274" i="5"/>
  <c r="P274" i="5"/>
  <c r="Q273" i="5"/>
  <c r="P273" i="5"/>
  <c r="Q272" i="5"/>
  <c r="P272" i="5"/>
  <c r="Q271" i="5"/>
  <c r="P271" i="5"/>
  <c r="Q270" i="5"/>
  <c r="P270" i="5"/>
  <c r="Q269" i="5"/>
  <c r="P269" i="5"/>
  <c r="Q268" i="5"/>
  <c r="P268" i="5"/>
  <c r="Q267" i="5"/>
  <c r="P267" i="5"/>
  <c r="Q266" i="5"/>
  <c r="P266" i="5"/>
  <c r="Q265" i="5"/>
  <c r="P265" i="5"/>
  <c r="Q264" i="5"/>
  <c r="P264" i="5"/>
  <c r="Q263" i="5"/>
  <c r="P263" i="5"/>
  <c r="Q262" i="5"/>
  <c r="P262" i="5"/>
  <c r="Q261" i="5"/>
  <c r="P261" i="5"/>
  <c r="Q260" i="5"/>
  <c r="P260" i="5"/>
  <c r="Q259" i="5"/>
  <c r="P259" i="5"/>
  <c r="Q258" i="5"/>
  <c r="P258" i="5"/>
  <c r="Q257" i="5"/>
  <c r="P257" i="5"/>
  <c r="Q256" i="5"/>
  <c r="P256" i="5"/>
  <c r="Q255" i="5"/>
  <c r="P255" i="5"/>
  <c r="Q254" i="5"/>
  <c r="P254" i="5"/>
  <c r="Q253" i="5"/>
  <c r="P253" i="5"/>
  <c r="Q252" i="5"/>
  <c r="P252" i="5"/>
  <c r="Q251" i="5"/>
  <c r="P251" i="5"/>
  <c r="Q250" i="5"/>
  <c r="P250" i="5"/>
  <c r="Q249" i="5"/>
  <c r="P249" i="5"/>
  <c r="Q248" i="5"/>
  <c r="P248" i="5"/>
  <c r="Q247" i="5"/>
  <c r="P247" i="5"/>
  <c r="Q246" i="5"/>
  <c r="P246" i="5"/>
  <c r="Q245" i="5"/>
  <c r="P245" i="5"/>
  <c r="Q244" i="5"/>
  <c r="P244" i="5"/>
  <c r="Q243" i="5"/>
  <c r="P243" i="5"/>
  <c r="Q242" i="5"/>
  <c r="P242" i="5"/>
  <c r="Q241" i="5"/>
  <c r="P241" i="5"/>
  <c r="Q240" i="5"/>
  <c r="P240" i="5"/>
  <c r="Q239" i="5"/>
  <c r="P239" i="5"/>
  <c r="Q238" i="5"/>
  <c r="P238" i="5"/>
  <c r="Q237" i="5"/>
  <c r="P237" i="5"/>
  <c r="Q236" i="5"/>
  <c r="P236" i="5"/>
  <c r="Q235" i="5"/>
  <c r="P235" i="5"/>
  <c r="Q234" i="5"/>
  <c r="P234" i="5"/>
  <c r="Q233" i="5"/>
  <c r="P233" i="5"/>
  <c r="Q232" i="5"/>
  <c r="P232" i="5"/>
  <c r="Q231" i="5"/>
  <c r="P231" i="5"/>
  <c r="Q230" i="5"/>
  <c r="P230" i="5"/>
  <c r="Q229" i="5"/>
  <c r="P229" i="5"/>
  <c r="Q228" i="5"/>
  <c r="P228" i="5"/>
  <c r="Q227" i="5"/>
  <c r="P227" i="5"/>
  <c r="Q226" i="5"/>
  <c r="P226" i="5"/>
  <c r="Q225" i="5"/>
  <c r="P225" i="5"/>
  <c r="Q224" i="5"/>
  <c r="P224" i="5"/>
  <c r="Q223" i="5"/>
  <c r="P223" i="5"/>
  <c r="Q222" i="5"/>
  <c r="P222" i="5"/>
  <c r="Q221" i="5"/>
  <c r="P221" i="5"/>
  <c r="Q220" i="5"/>
  <c r="P220" i="5"/>
  <c r="Q219" i="5"/>
  <c r="P219" i="5"/>
  <c r="Q218" i="5"/>
  <c r="P218" i="5"/>
  <c r="Q217" i="5"/>
  <c r="P217" i="5"/>
  <c r="Q216" i="5"/>
  <c r="P216" i="5"/>
  <c r="Q215" i="5"/>
  <c r="P215" i="5"/>
  <c r="Q214" i="5"/>
  <c r="P214" i="5"/>
  <c r="Q213" i="5"/>
  <c r="P213" i="5"/>
  <c r="Q212" i="5"/>
  <c r="P212" i="5"/>
  <c r="Q211" i="5"/>
  <c r="P211" i="5"/>
  <c r="Q210" i="5"/>
  <c r="P210" i="5"/>
  <c r="Q209" i="5"/>
  <c r="P209" i="5"/>
  <c r="Q208" i="5"/>
  <c r="P208" i="5"/>
  <c r="Q207" i="5"/>
  <c r="P207" i="5"/>
  <c r="Q206" i="5"/>
  <c r="P206" i="5"/>
  <c r="Q205" i="5"/>
  <c r="P205" i="5"/>
  <c r="Q204" i="5"/>
  <c r="P204" i="5"/>
  <c r="Q203" i="5"/>
  <c r="P203" i="5"/>
  <c r="Q202" i="5"/>
  <c r="P202" i="5"/>
  <c r="Q201" i="5"/>
  <c r="P201" i="5"/>
  <c r="Q200" i="5"/>
  <c r="P200" i="5"/>
  <c r="Q199" i="5"/>
  <c r="P199" i="5"/>
  <c r="Q198" i="5"/>
  <c r="P198" i="5"/>
  <c r="Q197" i="5"/>
  <c r="P197" i="5"/>
  <c r="Q196" i="5"/>
  <c r="P196" i="5"/>
  <c r="Q195" i="5"/>
  <c r="P195" i="5"/>
  <c r="Q194" i="5"/>
  <c r="P194" i="5"/>
  <c r="Q193" i="5"/>
  <c r="P193" i="5"/>
  <c r="Q192" i="5"/>
  <c r="P192" i="5"/>
  <c r="Q191" i="5"/>
  <c r="P191" i="5"/>
  <c r="Q190" i="5"/>
  <c r="P190" i="5"/>
  <c r="Q189" i="5"/>
  <c r="P189" i="5"/>
  <c r="Q188" i="5"/>
  <c r="P188" i="5"/>
  <c r="Q187" i="5"/>
  <c r="P187" i="5"/>
  <c r="Q186" i="5"/>
  <c r="P186" i="5"/>
  <c r="Q185" i="5"/>
  <c r="P185" i="5"/>
  <c r="Q184" i="5"/>
  <c r="P184" i="5"/>
  <c r="Q183" i="5"/>
  <c r="P183" i="5"/>
  <c r="Q182" i="5"/>
  <c r="P182" i="5"/>
  <c r="Q181" i="5"/>
  <c r="P181" i="5"/>
  <c r="Q180" i="5"/>
  <c r="P180" i="5"/>
  <c r="Q179" i="5"/>
  <c r="P179" i="5"/>
  <c r="Q178" i="5"/>
  <c r="P178" i="5"/>
  <c r="Q177" i="5"/>
  <c r="P177" i="5"/>
  <c r="Q176" i="5"/>
  <c r="P176" i="5"/>
  <c r="Q175" i="5"/>
  <c r="P175" i="5"/>
  <c r="Q174" i="5"/>
  <c r="P174" i="5"/>
  <c r="Q173" i="5"/>
  <c r="P173" i="5"/>
  <c r="Q172" i="5"/>
  <c r="P172" i="5"/>
  <c r="Q171" i="5"/>
  <c r="P171" i="5"/>
  <c r="Q170" i="5"/>
  <c r="P170" i="5"/>
  <c r="Q169" i="5"/>
  <c r="P169" i="5"/>
  <c r="Q168" i="5"/>
  <c r="P168" i="5"/>
  <c r="Q167" i="5"/>
  <c r="P167" i="5"/>
  <c r="Q166" i="5"/>
  <c r="P166" i="5"/>
  <c r="Q165" i="5"/>
  <c r="P165" i="5"/>
  <c r="Q164" i="5"/>
  <c r="P164" i="5"/>
  <c r="Q163" i="5"/>
  <c r="P163" i="5"/>
  <c r="Q162" i="5"/>
  <c r="P162" i="5"/>
  <c r="Q161" i="5"/>
  <c r="P161" i="5"/>
  <c r="Q160" i="5"/>
  <c r="P160" i="5"/>
  <c r="Q159" i="5"/>
  <c r="P159" i="5"/>
  <c r="Q158" i="5"/>
  <c r="P158" i="5"/>
  <c r="Q157" i="5"/>
  <c r="P157" i="5"/>
  <c r="Q156" i="5"/>
  <c r="P156" i="5"/>
  <c r="Q155" i="5"/>
  <c r="P155" i="5"/>
  <c r="Q154" i="5"/>
  <c r="P154" i="5"/>
  <c r="Q153" i="5"/>
  <c r="P153" i="5"/>
  <c r="Q152" i="5"/>
  <c r="P152" i="5"/>
  <c r="Q151" i="5"/>
  <c r="P151" i="5"/>
  <c r="Q150" i="5"/>
  <c r="P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8" i="5"/>
  <c r="P138" i="5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6" i="5"/>
  <c r="Q115" i="5"/>
  <c r="P115" i="5"/>
  <c r="Q114" i="5"/>
  <c r="P114" i="5"/>
  <c r="Q113" i="5"/>
  <c r="P113" i="5"/>
  <c r="Q112" i="5"/>
  <c r="P112" i="5"/>
  <c r="Q111" i="5"/>
  <c r="P111" i="5"/>
  <c r="Q110" i="5"/>
  <c r="P110" i="5"/>
  <c r="Q109" i="5"/>
  <c r="P109" i="5"/>
  <c r="Q108" i="5"/>
  <c r="P108" i="5"/>
  <c r="Q107" i="5"/>
  <c r="P107" i="5"/>
  <c r="Q106" i="5"/>
  <c r="P106" i="5"/>
  <c r="Q105" i="5"/>
  <c r="P105" i="5"/>
  <c r="Q104" i="5"/>
  <c r="P104" i="5"/>
  <c r="Q103" i="5"/>
  <c r="P103" i="5"/>
  <c r="Q102" i="5"/>
  <c r="P102" i="5"/>
  <c r="Q101" i="5"/>
  <c r="P101" i="5"/>
  <c r="Q100" i="5"/>
  <c r="P100" i="5"/>
  <c r="Q99" i="5"/>
  <c r="P99" i="5"/>
  <c r="Q98" i="5"/>
  <c r="P98" i="5"/>
  <c r="Q97" i="5"/>
  <c r="P97" i="5"/>
  <c r="Q96" i="5"/>
  <c r="P96" i="5"/>
  <c r="Q95" i="5"/>
  <c r="P95" i="5"/>
  <c r="Q94" i="5"/>
  <c r="P94" i="5"/>
  <c r="Q93" i="5"/>
  <c r="P93" i="5"/>
  <c r="Q92" i="5"/>
  <c r="P92" i="5"/>
  <c r="Q91" i="5"/>
  <c r="P91" i="5"/>
  <c r="Q90" i="5"/>
  <c r="P90" i="5"/>
  <c r="Q89" i="5"/>
  <c r="P89" i="5"/>
  <c r="Q88" i="5"/>
  <c r="P88" i="5"/>
  <c r="Q87" i="5"/>
  <c r="P87" i="5"/>
  <c r="Q86" i="5"/>
  <c r="P86" i="5"/>
  <c r="Q85" i="5"/>
  <c r="P85" i="5"/>
  <c r="Q84" i="5"/>
  <c r="P84" i="5"/>
  <c r="Q83" i="5"/>
  <c r="P83" i="5"/>
  <c r="Q82" i="5"/>
  <c r="P82" i="5"/>
  <c r="Q81" i="5"/>
  <c r="P81" i="5"/>
  <c r="Q80" i="5"/>
  <c r="P80" i="5"/>
  <c r="Q79" i="5"/>
  <c r="P79" i="5"/>
  <c r="Q78" i="5"/>
  <c r="P78" i="5"/>
  <c r="Q77" i="5"/>
  <c r="P77" i="5"/>
  <c r="Q76" i="5"/>
  <c r="P76" i="5"/>
  <c r="Q75" i="5"/>
  <c r="P75" i="5"/>
  <c r="Q74" i="5"/>
  <c r="P74" i="5"/>
  <c r="Q73" i="5"/>
  <c r="P73" i="5"/>
  <c r="Q72" i="5"/>
  <c r="P72" i="5"/>
  <c r="Q71" i="5"/>
  <c r="P71" i="5"/>
  <c r="Q70" i="5"/>
  <c r="P70" i="5"/>
  <c r="Q69" i="5"/>
  <c r="P69" i="5"/>
  <c r="Q68" i="5"/>
  <c r="P68" i="5"/>
  <c r="Q67" i="5"/>
  <c r="P67" i="5"/>
  <c r="Q66" i="5"/>
  <c r="P66" i="5"/>
  <c r="Q65" i="5"/>
  <c r="P65" i="5"/>
  <c r="Q64" i="5"/>
  <c r="P64" i="5"/>
  <c r="Q63" i="5"/>
  <c r="P63" i="5"/>
  <c r="Q62" i="5"/>
  <c r="P62" i="5"/>
  <c r="Q61" i="5"/>
  <c r="P61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3" i="5"/>
  <c r="P53" i="5"/>
  <c r="Q52" i="5"/>
  <c r="P52" i="5"/>
  <c r="Q51" i="5"/>
  <c r="P51" i="5"/>
  <c r="Q50" i="5"/>
  <c r="P50" i="5"/>
  <c r="Q49" i="5"/>
  <c r="P49" i="5"/>
  <c r="Q48" i="5"/>
  <c r="P48" i="5"/>
  <c r="Q47" i="5"/>
  <c r="P47" i="5"/>
  <c r="Q46" i="5"/>
  <c r="P46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7" i="5"/>
  <c r="P7" i="5"/>
  <c r="Q6" i="5"/>
  <c r="P6" i="5"/>
  <c r="Q5" i="5"/>
  <c r="P5" i="5"/>
  <c r="Q4" i="5"/>
  <c r="P4" i="5"/>
  <c r="U357" i="5" l="1"/>
  <c r="Q364" i="5" s="1"/>
  <c r="S364" i="5" s="1"/>
  <c r="R363" i="5"/>
  <c r="U81" i="5"/>
  <c r="AJ81" i="5" s="1"/>
  <c r="W81" i="5" s="1"/>
  <c r="U87" i="5"/>
  <c r="U90" i="5"/>
  <c r="U132" i="5"/>
  <c r="Y132" i="5" s="1"/>
  <c r="U135" i="5"/>
  <c r="U138" i="5"/>
  <c r="U141" i="5"/>
  <c r="U165" i="5"/>
  <c r="Y165" i="5" s="1"/>
  <c r="U168" i="5"/>
  <c r="U177" i="5"/>
  <c r="AJ177" i="5" s="1"/>
  <c r="U180" i="5"/>
  <c r="AJ180" i="5" s="1"/>
  <c r="W180" i="5" s="1"/>
  <c r="U186" i="5"/>
  <c r="U192" i="5"/>
  <c r="U79" i="5"/>
  <c r="AJ79" i="5" s="1"/>
  <c r="W79" i="5" s="1"/>
  <c r="U199" i="5"/>
  <c r="U211" i="5"/>
  <c r="Y211" i="5" s="1"/>
  <c r="U223" i="5"/>
  <c r="U235" i="5"/>
  <c r="U244" i="5"/>
  <c r="U250" i="5"/>
  <c r="U256" i="5"/>
  <c r="U259" i="5"/>
  <c r="U262" i="5"/>
  <c r="U268" i="5"/>
  <c r="U313" i="5"/>
  <c r="U325" i="5"/>
  <c r="U331" i="5"/>
  <c r="U340" i="5"/>
  <c r="U71" i="5"/>
  <c r="U65" i="5"/>
  <c r="AJ65" i="5" s="1"/>
  <c r="W65" i="5" s="1"/>
  <c r="U83" i="5"/>
  <c r="AJ83" i="5" s="1"/>
  <c r="W83" i="5" s="1"/>
  <c r="U140" i="5"/>
  <c r="U167" i="5"/>
  <c r="U179" i="5"/>
  <c r="U182" i="5"/>
  <c r="U6" i="5"/>
  <c r="U9" i="5"/>
  <c r="Y9" i="5" s="1"/>
  <c r="U12" i="5"/>
  <c r="U15" i="5"/>
  <c r="AJ15" i="5" s="1"/>
  <c r="W15" i="5" s="1"/>
  <c r="U18" i="5"/>
  <c r="U21" i="5"/>
  <c r="Y21" i="5" s="1"/>
  <c r="U27" i="5"/>
  <c r="U30" i="5"/>
  <c r="Y30" i="5" s="1"/>
  <c r="U33" i="5"/>
  <c r="AJ33" i="5" s="1"/>
  <c r="W33" i="5" s="1"/>
  <c r="U63" i="5"/>
  <c r="U69" i="5"/>
  <c r="AJ69" i="5" s="1"/>
  <c r="W69" i="5" s="1"/>
  <c r="U75" i="5"/>
  <c r="AJ75" i="5" s="1"/>
  <c r="W75" i="5" s="1"/>
  <c r="U194" i="5"/>
  <c r="U197" i="5"/>
  <c r="Y197" i="5" s="1"/>
  <c r="U200" i="5"/>
  <c r="U203" i="5"/>
  <c r="U209" i="5"/>
  <c r="U260" i="5"/>
  <c r="U272" i="5"/>
  <c r="U284" i="5"/>
  <c r="U290" i="5"/>
  <c r="U293" i="5"/>
  <c r="U335" i="5"/>
  <c r="U13" i="5"/>
  <c r="U16" i="5"/>
  <c r="U19" i="5"/>
  <c r="Y19" i="5" s="1"/>
  <c r="U22" i="5"/>
  <c r="Y22" i="5" s="1"/>
  <c r="U25" i="5"/>
  <c r="Y25" i="5" s="1"/>
  <c r="U28" i="5"/>
  <c r="Y28" i="5" s="1"/>
  <c r="U31" i="5"/>
  <c r="Y31" i="5" s="1"/>
  <c r="U34" i="5"/>
  <c r="U37" i="5"/>
  <c r="Y37" i="5" s="1"/>
  <c r="U40" i="5"/>
  <c r="Y40" i="5" s="1"/>
  <c r="U43" i="5"/>
  <c r="AJ43" i="5" s="1"/>
  <c r="W43" i="5" s="1"/>
  <c r="U49" i="5"/>
  <c r="AJ49" i="5" s="1"/>
  <c r="W49" i="5" s="1"/>
  <c r="U52" i="5"/>
  <c r="AJ52" i="5" s="1"/>
  <c r="W52" i="5" s="1"/>
  <c r="U58" i="5"/>
  <c r="U61" i="5"/>
  <c r="AJ61" i="5" s="1"/>
  <c r="W61" i="5" s="1"/>
  <c r="U67" i="5"/>
  <c r="U73" i="5"/>
  <c r="AJ73" i="5" s="1"/>
  <c r="W73" i="5" s="1"/>
  <c r="U204" i="5"/>
  <c r="U207" i="5"/>
  <c r="U258" i="5"/>
  <c r="U288" i="5"/>
  <c r="U294" i="5"/>
  <c r="U300" i="5"/>
  <c r="U306" i="5"/>
  <c r="Y306" i="5" s="1"/>
  <c r="U312" i="5"/>
  <c r="AJ312" i="5" s="1"/>
  <c r="W312" i="5" s="1"/>
  <c r="U330" i="5"/>
  <c r="U333" i="5"/>
  <c r="U342" i="5"/>
  <c r="U345" i="5"/>
  <c r="U348" i="5"/>
  <c r="U351" i="5"/>
  <c r="Y351" i="5" s="1"/>
  <c r="U172" i="5"/>
  <c r="Y172" i="5" s="1"/>
  <c r="U175" i="5"/>
  <c r="U187" i="5"/>
  <c r="U8" i="5"/>
  <c r="U32" i="5"/>
  <c r="AJ32" i="5" s="1"/>
  <c r="W32" i="5" s="1"/>
  <c r="U41" i="5"/>
  <c r="AJ41" i="5" s="1"/>
  <c r="W41" i="5" s="1"/>
  <c r="U47" i="5"/>
  <c r="AJ47" i="5" s="1"/>
  <c r="W47" i="5" s="1"/>
  <c r="U50" i="5"/>
  <c r="Y50" i="5" s="1"/>
  <c r="U53" i="5"/>
  <c r="Y53" i="5" s="1"/>
  <c r="U56" i="5"/>
  <c r="Y56" i="5" s="1"/>
  <c r="U59" i="5"/>
  <c r="AJ59" i="5" s="1"/>
  <c r="W59" i="5" s="1"/>
  <c r="U85" i="5"/>
  <c r="AJ85" i="5" s="1"/>
  <c r="W85" i="5" s="1"/>
  <c r="U91" i="5"/>
  <c r="U100" i="5"/>
  <c r="U112" i="5"/>
  <c r="U124" i="5"/>
  <c r="U136" i="5"/>
  <c r="U139" i="5"/>
  <c r="U145" i="5"/>
  <c r="U148" i="5"/>
  <c r="AJ148" i="5" s="1"/>
  <c r="W148" i="5" s="1"/>
  <c r="U160" i="5"/>
  <c r="AJ160" i="5" s="1"/>
  <c r="W160" i="5" s="1"/>
  <c r="U166" i="5"/>
  <c r="U215" i="5"/>
  <c r="U221" i="5"/>
  <c r="AJ221" i="5" s="1"/>
  <c r="W221" i="5" s="1"/>
  <c r="U270" i="5"/>
  <c r="U282" i="5"/>
  <c r="U143" i="5"/>
  <c r="U161" i="5"/>
  <c r="U184" i="5"/>
  <c r="Y184" i="5" s="1"/>
  <c r="U196" i="5"/>
  <c r="U228" i="5"/>
  <c r="U231" i="5"/>
  <c r="AJ231" i="5" s="1"/>
  <c r="W231" i="5" s="1"/>
  <c r="U240" i="5"/>
  <c r="U246" i="5"/>
  <c r="U77" i="5"/>
  <c r="AJ77" i="5" s="1"/>
  <c r="W77" i="5" s="1"/>
  <c r="U176" i="5"/>
  <c r="AJ176" i="5" s="1"/>
  <c r="W176" i="5" s="1"/>
  <c r="U14" i="5"/>
  <c r="Y14" i="5" s="1"/>
  <c r="U23" i="5"/>
  <c r="AJ23" i="5" s="1"/>
  <c r="W23" i="5" s="1"/>
  <c r="U48" i="5"/>
  <c r="AJ48" i="5" s="1"/>
  <c r="U54" i="5"/>
  <c r="U57" i="5"/>
  <c r="Y57" i="5" s="1"/>
  <c r="U142" i="5"/>
  <c r="U147" i="5"/>
  <c r="AJ147" i="5" s="1"/>
  <c r="W147" i="5" s="1"/>
  <c r="U153" i="5"/>
  <c r="U173" i="5"/>
  <c r="U181" i="5"/>
  <c r="Y181" i="5" s="1"/>
  <c r="U233" i="5"/>
  <c r="U302" i="5"/>
  <c r="U305" i="5"/>
  <c r="U311" i="5"/>
  <c r="U248" i="5"/>
  <c r="U353" i="5"/>
  <c r="Y353" i="5" s="1"/>
  <c r="U26" i="5"/>
  <c r="AJ26" i="5" s="1"/>
  <c r="W26" i="5" s="1"/>
  <c r="U4" i="5"/>
  <c r="U7" i="5"/>
  <c r="Y7" i="5" s="1"/>
  <c r="U155" i="5"/>
  <c r="U278" i="5"/>
  <c r="U301" i="5"/>
  <c r="U307" i="5"/>
  <c r="U45" i="5"/>
  <c r="AJ45" i="5" s="1"/>
  <c r="W45" i="5" s="1"/>
  <c r="U343" i="5"/>
  <c r="U5" i="5"/>
  <c r="U10" i="5"/>
  <c r="Y10" i="5" s="1"/>
  <c r="U36" i="5"/>
  <c r="U44" i="5"/>
  <c r="U170" i="5"/>
  <c r="U42" i="5"/>
  <c r="AJ42" i="5" s="1"/>
  <c r="W42" i="5" s="1"/>
  <c r="U24" i="5"/>
  <c r="AJ24" i="5" s="1"/>
  <c r="W24" i="5" s="1"/>
  <c r="U20" i="5"/>
  <c r="U35" i="5"/>
  <c r="U38" i="5"/>
  <c r="Y38" i="5" s="1"/>
  <c r="U17" i="5"/>
  <c r="U39" i="5"/>
  <c r="AJ39" i="5" s="1"/>
  <c r="W39" i="5" s="1"/>
  <c r="U46" i="5"/>
  <c r="U51" i="5"/>
  <c r="Y51" i="5" s="1"/>
  <c r="Y63" i="5"/>
  <c r="U92" i="5"/>
  <c r="U97" i="5"/>
  <c r="U99" i="5"/>
  <c r="U102" i="5"/>
  <c r="U104" i="5"/>
  <c r="Y104" i="5" s="1"/>
  <c r="U109" i="5"/>
  <c r="U111" i="5"/>
  <c r="U114" i="5"/>
  <c r="U116" i="5"/>
  <c r="Y116" i="5" s="1"/>
  <c r="U121" i="5"/>
  <c r="U123" i="5"/>
  <c r="U126" i="5"/>
  <c r="U128" i="5"/>
  <c r="U133" i="5"/>
  <c r="U149" i="5"/>
  <c r="Y149" i="5" s="1"/>
  <c r="U154" i="5"/>
  <c r="AJ154" i="5" s="1"/>
  <c r="U159" i="5"/>
  <c r="AJ159" i="5" s="1"/>
  <c r="U171" i="5"/>
  <c r="U178" i="5"/>
  <c r="U252" i="5"/>
  <c r="U261" i="5"/>
  <c r="U266" i="5"/>
  <c r="U303" i="5"/>
  <c r="U315" i="5"/>
  <c r="U317" i="5"/>
  <c r="U322" i="5"/>
  <c r="Y322" i="5" s="1"/>
  <c r="U324" i="5"/>
  <c r="U327" i="5"/>
  <c r="U349" i="5"/>
  <c r="U152" i="5"/>
  <c r="Y152" i="5" s="1"/>
  <c r="U157" i="5"/>
  <c r="U162" i="5"/>
  <c r="U169" i="5"/>
  <c r="AJ169" i="5" s="1"/>
  <c r="W169" i="5" s="1"/>
  <c r="U174" i="5"/>
  <c r="U188" i="5"/>
  <c r="AJ188" i="5" s="1"/>
  <c r="W188" i="5" s="1"/>
  <c r="U190" i="5"/>
  <c r="U264" i="5"/>
  <c r="U269" i="5"/>
  <c r="U271" i="5"/>
  <c r="U273" i="5"/>
  <c r="U280" i="5"/>
  <c r="U285" i="5"/>
  <c r="Y285" i="5" s="1"/>
  <c r="U298" i="5"/>
  <c r="U308" i="5"/>
  <c r="U337" i="5"/>
  <c r="Y337" i="5" s="1"/>
  <c r="U347" i="5"/>
  <c r="Q363" i="5"/>
  <c r="U354" i="5"/>
  <c r="Y354" i="5" s="1"/>
  <c r="U29" i="5"/>
  <c r="U55" i="5"/>
  <c r="U60" i="5"/>
  <c r="Y60" i="5" s="1"/>
  <c r="U62" i="5"/>
  <c r="Y62" i="5" s="1"/>
  <c r="U64" i="5"/>
  <c r="AJ64" i="5" s="1"/>
  <c r="W64" i="5" s="1"/>
  <c r="U66" i="5"/>
  <c r="Y66" i="5" s="1"/>
  <c r="U68" i="5"/>
  <c r="Y68" i="5" s="1"/>
  <c r="U70" i="5"/>
  <c r="Y70" i="5" s="1"/>
  <c r="U72" i="5"/>
  <c r="Y72" i="5" s="1"/>
  <c r="U74" i="5"/>
  <c r="Y74" i="5" s="1"/>
  <c r="U76" i="5"/>
  <c r="U78" i="5"/>
  <c r="Y78" i="5" s="1"/>
  <c r="U80" i="5"/>
  <c r="Y80" i="5" s="1"/>
  <c r="U82" i="5"/>
  <c r="U84" i="5"/>
  <c r="Y84" i="5" s="1"/>
  <c r="U86" i="5"/>
  <c r="AJ86" i="5" s="1"/>
  <c r="W86" i="5" s="1"/>
  <c r="U88" i="5"/>
  <c r="U93" i="5"/>
  <c r="U96" i="5"/>
  <c r="U98" i="5"/>
  <c r="U103" i="5"/>
  <c r="Y103" i="5" s="1"/>
  <c r="U105" i="5"/>
  <c r="Y105" i="5" s="1"/>
  <c r="U108" i="5"/>
  <c r="U110" i="5"/>
  <c r="U115" i="5"/>
  <c r="U117" i="5"/>
  <c r="AJ117" i="5" s="1"/>
  <c r="W117" i="5" s="1"/>
  <c r="U120" i="5"/>
  <c r="U122" i="5"/>
  <c r="U127" i="5"/>
  <c r="U129" i="5"/>
  <c r="U150" i="5"/>
  <c r="U158" i="5"/>
  <c r="AJ158" i="5" s="1"/>
  <c r="W158" i="5" s="1"/>
  <c r="U163" i="5"/>
  <c r="U191" i="5"/>
  <c r="U212" i="5"/>
  <c r="U216" i="5"/>
  <c r="U224" i="5"/>
  <c r="U226" i="5"/>
  <c r="U236" i="5"/>
  <c r="U238" i="5"/>
  <c r="U253" i="5"/>
  <c r="U265" i="5"/>
  <c r="U276" i="5"/>
  <c r="Y276" i="5" s="1"/>
  <c r="U281" i="5"/>
  <c r="U286" i="5"/>
  <c r="Y286" i="5" s="1"/>
  <c r="U296" i="5"/>
  <c r="U309" i="5"/>
  <c r="U316" i="5"/>
  <c r="U318" i="5"/>
  <c r="AJ318" i="5" s="1"/>
  <c r="W318" i="5" s="1"/>
  <c r="U321" i="5"/>
  <c r="U323" i="5"/>
  <c r="Y323" i="5" s="1"/>
  <c r="U328" i="5"/>
  <c r="U355" i="5"/>
  <c r="Y355" i="5" s="1"/>
  <c r="U89" i="5"/>
  <c r="U94" i="5"/>
  <c r="U106" i="5"/>
  <c r="Y106" i="5" s="1"/>
  <c r="U118" i="5"/>
  <c r="AJ118" i="5" s="1"/>
  <c r="W118" i="5" s="1"/>
  <c r="U130" i="5"/>
  <c r="U151" i="5"/>
  <c r="U156" i="5"/>
  <c r="U164" i="5"/>
  <c r="Y164" i="5" s="1"/>
  <c r="U249" i="5"/>
  <c r="U254" i="5"/>
  <c r="U277" i="5"/>
  <c r="U279" i="5"/>
  <c r="U297" i="5"/>
  <c r="U310" i="5"/>
  <c r="AJ310" i="5" s="1"/>
  <c r="W310" i="5" s="1"/>
  <c r="U319" i="5"/>
  <c r="Y319" i="5" s="1"/>
  <c r="U329" i="5"/>
  <c r="U334" i="5"/>
  <c r="U336" i="5"/>
  <c r="Y336" i="5" s="1"/>
  <c r="U339" i="5"/>
  <c r="U341" i="5"/>
  <c r="U346" i="5"/>
  <c r="Y346" i="5" s="1"/>
  <c r="U11" i="5"/>
  <c r="Y11" i="5" s="1"/>
  <c r="U95" i="5"/>
  <c r="U101" i="5"/>
  <c r="U107" i="5"/>
  <c r="U113" i="5"/>
  <c r="Y113" i="5" s="1"/>
  <c r="U119" i="5"/>
  <c r="U125" i="5"/>
  <c r="U144" i="5"/>
  <c r="U219" i="5"/>
  <c r="Y219" i="5" s="1"/>
  <c r="U131" i="5"/>
  <c r="U229" i="5"/>
  <c r="Y229" i="5" s="1"/>
  <c r="U274" i="5"/>
  <c r="U137" i="5"/>
  <c r="U217" i="5"/>
  <c r="U242" i="5"/>
  <c r="U146" i="5"/>
  <c r="U134" i="5"/>
  <c r="U206" i="5"/>
  <c r="U241" i="5"/>
  <c r="U185" i="5"/>
  <c r="U230" i="5"/>
  <c r="Y230" i="5" s="1"/>
  <c r="U205" i="5"/>
  <c r="U218" i="5"/>
  <c r="Y218" i="5" s="1"/>
  <c r="U183" i="5"/>
  <c r="U195" i="5"/>
  <c r="U208" i="5"/>
  <c r="U220" i="5"/>
  <c r="U232" i="5"/>
  <c r="U189" i="5"/>
  <c r="U202" i="5"/>
  <c r="U214" i="5"/>
  <c r="U227" i="5"/>
  <c r="U239" i="5"/>
  <c r="U193" i="5"/>
  <c r="U198" i="5"/>
  <c r="U201" i="5"/>
  <c r="U210" i="5"/>
  <c r="U213" i="5"/>
  <c r="U222" i="5"/>
  <c r="Y222" i="5" s="1"/>
  <c r="U225" i="5"/>
  <c r="U234" i="5"/>
  <c r="U237" i="5"/>
  <c r="U243" i="5"/>
  <c r="U247" i="5"/>
  <c r="U257" i="5"/>
  <c r="U283" i="5"/>
  <c r="U291" i="5"/>
  <c r="U245" i="5"/>
  <c r="U251" i="5"/>
  <c r="U263" i="5"/>
  <c r="U275" i="5"/>
  <c r="U292" i="5"/>
  <c r="U255" i="5"/>
  <c r="U267" i="5"/>
  <c r="U289" i="5"/>
  <c r="U295" i="5"/>
  <c r="U304" i="5"/>
  <c r="U287" i="5"/>
  <c r="U299" i="5"/>
  <c r="U314" i="5"/>
  <c r="U320" i="5"/>
  <c r="U326" i="5"/>
  <c r="U332" i="5"/>
  <c r="U338" i="5"/>
  <c r="U344" i="5"/>
  <c r="U350" i="5"/>
  <c r="Y350" i="5" s="1"/>
  <c r="S363" i="5" l="1"/>
  <c r="Y295" i="5"/>
  <c r="Y213" i="5"/>
  <c r="Y297" i="5"/>
  <c r="Y265" i="5"/>
  <c r="Y315" i="5"/>
  <c r="Y246" i="5"/>
  <c r="Y345" i="5"/>
  <c r="AJ300" i="5"/>
  <c r="W300" i="5" s="1"/>
  <c r="Y256" i="5"/>
  <c r="AJ199" i="5"/>
  <c r="AI199" i="5" s="1"/>
  <c r="V199" i="5" s="1"/>
  <c r="Y243" i="5"/>
  <c r="Y214" i="5"/>
  <c r="Y242" i="5"/>
  <c r="AJ151" i="5"/>
  <c r="W151" i="5" s="1"/>
  <c r="AJ187" i="5"/>
  <c r="AI187" i="5" s="1"/>
  <c r="V187" i="5" s="1"/>
  <c r="Y290" i="5"/>
  <c r="AJ140" i="5"/>
  <c r="W140" i="5" s="1"/>
  <c r="AJ250" i="5"/>
  <c r="W250" i="5" s="1"/>
  <c r="AJ87" i="5"/>
  <c r="W87" i="5" s="1"/>
  <c r="Y202" i="5"/>
  <c r="AJ328" i="5"/>
  <c r="AI328" i="5" s="1"/>
  <c r="AJ191" i="5"/>
  <c r="W191" i="5" s="1"/>
  <c r="Y174" i="5"/>
  <c r="Y185" i="5"/>
  <c r="Y107" i="5"/>
  <c r="AJ156" i="5"/>
  <c r="W156" i="5" s="1"/>
  <c r="Y316" i="5"/>
  <c r="AJ216" i="5"/>
  <c r="W216" i="5" s="1"/>
  <c r="Y110" i="5"/>
  <c r="Y126" i="5"/>
  <c r="Y109" i="5"/>
  <c r="AJ36" i="5"/>
  <c r="W36" i="5" s="1"/>
  <c r="AJ161" i="5"/>
  <c r="W161" i="5" s="1"/>
  <c r="AJ124" i="5"/>
  <c r="W124" i="5" s="1"/>
  <c r="AJ203" i="5"/>
  <c r="W203" i="5" s="1"/>
  <c r="AJ167" i="5"/>
  <c r="W167" i="5" s="1"/>
  <c r="AJ90" i="5"/>
  <c r="W90" i="5" s="1"/>
  <c r="AJ279" i="5"/>
  <c r="W279" i="5" s="1"/>
  <c r="Y253" i="5"/>
  <c r="Y108" i="5"/>
  <c r="Y303" i="5"/>
  <c r="Y123" i="5"/>
  <c r="AJ20" i="5"/>
  <c r="W20" i="5" s="1"/>
  <c r="AJ248" i="5"/>
  <c r="W248" i="5" s="1"/>
  <c r="AJ143" i="5"/>
  <c r="W143" i="5" s="1"/>
  <c r="AJ294" i="5"/>
  <c r="W294" i="5" s="1"/>
  <c r="Y183" i="5"/>
  <c r="Y334" i="5"/>
  <c r="AJ130" i="5"/>
  <c r="W130" i="5" s="1"/>
  <c r="AJ296" i="5"/>
  <c r="AI296" i="5" s="1"/>
  <c r="Y238" i="5"/>
  <c r="AJ122" i="5"/>
  <c r="W122" i="5" s="1"/>
  <c r="Y347" i="5"/>
  <c r="Y266" i="5"/>
  <c r="AJ153" i="5"/>
  <c r="W153" i="5" s="1"/>
  <c r="Y282" i="5"/>
  <c r="Y284" i="5"/>
  <c r="AJ244" i="5"/>
  <c r="W244" i="5" s="1"/>
  <c r="Y192" i="5"/>
  <c r="AJ141" i="5"/>
  <c r="W141" i="5" s="1"/>
  <c r="Y344" i="5"/>
  <c r="Y125" i="5"/>
  <c r="AJ163" i="5"/>
  <c r="AI163" i="5" s="1"/>
  <c r="V163" i="5" s="1"/>
  <c r="Y271" i="5"/>
  <c r="Y324" i="5"/>
  <c r="Y99" i="5"/>
  <c r="Y343" i="5"/>
  <c r="Y305" i="5"/>
  <c r="AJ228" i="5"/>
  <c r="W228" i="5" s="1"/>
  <c r="AJ270" i="5"/>
  <c r="AI270" i="5" s="1"/>
  <c r="V270" i="5" s="1"/>
  <c r="AJ145" i="5"/>
  <c r="W145" i="5" s="1"/>
  <c r="AJ91" i="5"/>
  <c r="W91" i="5" s="1"/>
  <c r="Y258" i="5"/>
  <c r="AJ58" i="5"/>
  <c r="W58" i="5" s="1"/>
  <c r="Y34" i="5"/>
  <c r="AJ16" i="5"/>
  <c r="W16" i="5" s="1"/>
  <c r="Y272" i="5"/>
  <c r="AJ194" i="5"/>
  <c r="W194" i="5" s="1"/>
  <c r="AJ27" i="5"/>
  <c r="W27" i="5" s="1"/>
  <c r="AJ6" i="5"/>
  <c r="W6" i="5" s="1"/>
  <c r="Y268" i="5"/>
  <c r="AJ235" i="5"/>
  <c r="AI235" i="5" s="1"/>
  <c r="V235" i="5" s="1"/>
  <c r="AJ186" i="5"/>
  <c r="W186" i="5" s="1"/>
  <c r="AJ138" i="5"/>
  <c r="W138" i="5" s="1"/>
  <c r="Y287" i="5"/>
  <c r="Y292" i="5"/>
  <c r="Y283" i="5"/>
  <c r="Y205" i="5"/>
  <c r="Y206" i="5"/>
  <c r="Y274" i="5"/>
  <c r="Y119" i="5"/>
  <c r="Y249" i="5"/>
  <c r="Y321" i="5"/>
  <c r="AJ281" i="5"/>
  <c r="W281" i="5" s="1"/>
  <c r="Y226" i="5"/>
  <c r="Y98" i="5"/>
  <c r="AJ55" i="5"/>
  <c r="W55" i="5" s="1"/>
  <c r="AJ308" i="5"/>
  <c r="AI308" i="5" s="1"/>
  <c r="V308" i="5" s="1"/>
  <c r="AJ269" i="5"/>
  <c r="W269" i="5" s="1"/>
  <c r="Y252" i="5"/>
  <c r="Y133" i="5"/>
  <c r="Y114" i="5"/>
  <c r="Y97" i="5"/>
  <c r="Y17" i="5"/>
  <c r="Y170" i="5"/>
  <c r="Y4" i="5"/>
  <c r="AJ302" i="5"/>
  <c r="W302" i="5" s="1"/>
  <c r="Y142" i="5"/>
  <c r="AJ196" i="5"/>
  <c r="W196" i="5" s="1"/>
  <c r="Y139" i="5"/>
  <c r="AJ207" i="5"/>
  <c r="W207" i="5" s="1"/>
  <c r="Y13" i="5"/>
  <c r="Y260" i="5"/>
  <c r="AJ182" i="5"/>
  <c r="W182" i="5" s="1"/>
  <c r="AJ71" i="5"/>
  <c r="W71" i="5" s="1"/>
  <c r="AJ262" i="5"/>
  <c r="AI262" i="5" s="1"/>
  <c r="Y223" i="5"/>
  <c r="Y180" i="5"/>
  <c r="AI180" i="5"/>
  <c r="V180" i="5" s="1"/>
  <c r="Y135" i="5"/>
  <c r="Y146" i="5"/>
  <c r="Y339" i="5"/>
  <c r="AJ89" i="5"/>
  <c r="AI89" i="5" s="1"/>
  <c r="V89" i="5" s="1"/>
  <c r="AJ129" i="5"/>
  <c r="W129" i="5" s="1"/>
  <c r="Y93" i="5"/>
  <c r="Y171" i="5"/>
  <c r="Y35" i="5"/>
  <c r="Y301" i="5"/>
  <c r="Y54" i="5"/>
  <c r="AJ166" i="5"/>
  <c r="W166" i="5" s="1"/>
  <c r="AJ8" i="5"/>
  <c r="W8" i="5" s="1"/>
  <c r="Y293" i="5"/>
  <c r="AJ63" i="5"/>
  <c r="W63" i="5" s="1"/>
  <c r="AJ331" i="5"/>
  <c r="W331" i="5" s="1"/>
  <c r="Y168" i="5"/>
  <c r="Y320" i="5"/>
  <c r="AJ309" i="5"/>
  <c r="W309" i="5" s="1"/>
  <c r="Y212" i="5"/>
  <c r="Y127" i="5"/>
  <c r="Y88" i="5"/>
  <c r="Y280" i="5"/>
  <c r="AJ349" i="5"/>
  <c r="W349" i="5" s="1"/>
  <c r="AJ278" i="5"/>
  <c r="W278" i="5" s="1"/>
  <c r="AJ173" i="5"/>
  <c r="W173" i="5" s="1"/>
  <c r="AJ240" i="5"/>
  <c r="W240" i="5" s="1"/>
  <c r="AJ112" i="5"/>
  <c r="W112" i="5" s="1"/>
  <c r="AJ342" i="5"/>
  <c r="W342" i="5" s="1"/>
  <c r="AJ67" i="5"/>
  <c r="W67" i="5" s="1"/>
  <c r="AJ200" i="5"/>
  <c r="W200" i="5" s="1"/>
  <c r="AJ12" i="5"/>
  <c r="W12" i="5" s="1"/>
  <c r="Y325" i="5"/>
  <c r="Y314" i="5"/>
  <c r="Y237" i="5"/>
  <c r="Y277" i="5"/>
  <c r="Y327" i="5"/>
  <c r="Y121" i="5"/>
  <c r="Y102" i="5"/>
  <c r="Y46" i="5"/>
  <c r="Y5" i="5"/>
  <c r="Y311" i="5"/>
  <c r="Y100" i="5"/>
  <c r="AJ175" i="5"/>
  <c r="W175" i="5" s="1"/>
  <c r="Y333" i="5"/>
  <c r="Y288" i="5"/>
  <c r="Y313" i="5"/>
  <c r="Y299" i="5"/>
  <c r="Y234" i="5"/>
  <c r="Y198" i="5"/>
  <c r="Y241" i="5"/>
  <c r="Y137" i="5"/>
  <c r="Y329" i="5"/>
  <c r="AJ254" i="5"/>
  <c r="W254" i="5" s="1"/>
  <c r="Y236" i="5"/>
  <c r="Y120" i="5"/>
  <c r="Y261" i="5"/>
  <c r="Y330" i="5"/>
  <c r="Y332" i="5"/>
  <c r="Y304" i="5"/>
  <c r="Y257" i="5"/>
  <c r="Y134" i="5"/>
  <c r="Y341" i="5"/>
  <c r="Y94" i="5"/>
  <c r="Y224" i="5"/>
  <c r="AJ150" i="5"/>
  <c r="W150" i="5" s="1"/>
  <c r="Y115" i="5"/>
  <c r="Y96" i="5"/>
  <c r="Y298" i="5"/>
  <c r="AJ264" i="5"/>
  <c r="W264" i="5" s="1"/>
  <c r="Y157" i="5"/>
  <c r="Y317" i="5"/>
  <c r="Y178" i="5"/>
  <c r="Y128" i="5"/>
  <c r="Y111" i="5"/>
  <c r="Y92" i="5"/>
  <c r="AJ44" i="5"/>
  <c r="W44" i="5" s="1"/>
  <c r="Y307" i="5"/>
  <c r="AJ233" i="5"/>
  <c r="W233" i="5" s="1"/>
  <c r="AJ215" i="5"/>
  <c r="W215" i="5" s="1"/>
  <c r="AJ136" i="5"/>
  <c r="W136" i="5" s="1"/>
  <c r="Y348" i="5"/>
  <c r="AJ204" i="5"/>
  <c r="W204" i="5" s="1"/>
  <c r="Y335" i="5"/>
  <c r="Y209" i="5"/>
  <c r="Y18" i="5"/>
  <c r="AJ179" i="5"/>
  <c r="W179" i="5" s="1"/>
  <c r="Y340" i="5"/>
  <c r="Y259" i="5"/>
  <c r="AJ132" i="5"/>
  <c r="W132" i="5" s="1"/>
  <c r="Y263" i="5"/>
  <c r="Y190" i="5"/>
  <c r="AJ209" i="5"/>
  <c r="W209" i="5" s="1"/>
  <c r="Y312" i="5"/>
  <c r="X262" i="5"/>
  <c r="AJ135" i="5"/>
  <c r="W135" i="5" s="1"/>
  <c r="AJ223" i="5"/>
  <c r="W223" i="5" s="1"/>
  <c r="Y45" i="5"/>
  <c r="Y52" i="5"/>
  <c r="Y262" i="5"/>
  <c r="Y75" i="5"/>
  <c r="AI75" i="5"/>
  <c r="V75" i="5" s="1"/>
  <c r="X75" i="5" s="1"/>
  <c r="AJ31" i="5"/>
  <c r="W31" i="5" s="1"/>
  <c r="Y177" i="5"/>
  <c r="AJ325" i="5"/>
  <c r="W325" i="5" s="1"/>
  <c r="AI32" i="5"/>
  <c r="V32" i="5" s="1"/>
  <c r="X32" i="5" s="1"/>
  <c r="AJ348" i="5"/>
  <c r="W348" i="5" s="1"/>
  <c r="AJ340" i="5"/>
  <c r="W340" i="5" s="1"/>
  <c r="Y179" i="5"/>
  <c r="Y250" i="5"/>
  <c r="Y167" i="5"/>
  <c r="AJ306" i="5"/>
  <c r="W306" i="5" s="1"/>
  <c r="AJ346" i="5"/>
  <c r="W346" i="5" s="1"/>
  <c r="AJ211" i="5"/>
  <c r="W211" i="5" s="1"/>
  <c r="Y309" i="5"/>
  <c r="Y279" i="5"/>
  <c r="AJ171" i="5"/>
  <c r="W171" i="5" s="1"/>
  <c r="AI310" i="5"/>
  <c r="V310" i="5" s="1"/>
  <c r="X310" i="5" s="1"/>
  <c r="Y173" i="5"/>
  <c r="Y278" i="5"/>
  <c r="Y33" i="5"/>
  <c r="Y81" i="5"/>
  <c r="Y90" i="5"/>
  <c r="AJ298" i="5"/>
  <c r="W298" i="5" s="1"/>
  <c r="AJ178" i="5"/>
  <c r="W178" i="5" s="1"/>
  <c r="Y235" i="5"/>
  <c r="AJ152" i="5"/>
  <c r="W152" i="5" s="1"/>
  <c r="Y138" i="5"/>
  <c r="AJ354" i="5"/>
  <c r="W354" i="5" s="1"/>
  <c r="Y47" i="5"/>
  <c r="AJ301" i="5"/>
  <c r="W301" i="5" s="1"/>
  <c r="AJ256" i="5"/>
  <c r="W256" i="5" s="1"/>
  <c r="Y199" i="5"/>
  <c r="AJ293" i="5"/>
  <c r="W293" i="5" s="1"/>
  <c r="Y203" i="5"/>
  <c r="AJ246" i="5"/>
  <c r="W246" i="5" s="1"/>
  <c r="Y143" i="5"/>
  <c r="AJ165" i="5"/>
  <c r="W165" i="5" s="1"/>
  <c r="AJ25" i="5"/>
  <c r="W25" i="5" s="1"/>
  <c r="Y87" i="5"/>
  <c r="Y331" i="5"/>
  <c r="Y8" i="5"/>
  <c r="Y310" i="5"/>
  <c r="Y248" i="5"/>
  <c r="Y264" i="5"/>
  <c r="Y166" i="5"/>
  <c r="Y43" i="5"/>
  <c r="Y240" i="5"/>
  <c r="Y160" i="5"/>
  <c r="AI79" i="5"/>
  <c r="V79" i="5" s="1"/>
  <c r="X79" i="5" s="1"/>
  <c r="Y124" i="5"/>
  <c r="Y15" i="5"/>
  <c r="AJ345" i="5"/>
  <c r="W345" i="5" s="1"/>
  <c r="Y300" i="5"/>
  <c r="Y200" i="5"/>
  <c r="AJ168" i="5"/>
  <c r="W168" i="5" s="1"/>
  <c r="AJ56" i="5"/>
  <c r="W56" i="5" s="1"/>
  <c r="AJ268" i="5"/>
  <c r="W268" i="5" s="1"/>
  <c r="AJ192" i="5"/>
  <c r="W192" i="5" s="1"/>
  <c r="Y141" i="5"/>
  <c r="AJ13" i="5"/>
  <c r="W13" i="5" s="1"/>
  <c r="Y221" i="5"/>
  <c r="AJ260" i="5"/>
  <c r="W260" i="5" s="1"/>
  <c r="AI81" i="5"/>
  <c r="V81" i="5" s="1"/>
  <c r="X81" i="5" s="1"/>
  <c r="AJ21" i="5"/>
  <c r="W21" i="5" s="1"/>
  <c r="AJ170" i="5"/>
  <c r="W170" i="5" s="1"/>
  <c r="Y65" i="5"/>
  <c r="Y281" i="5"/>
  <c r="Y215" i="5"/>
  <c r="Y186" i="5"/>
  <c r="Y182" i="5"/>
  <c r="AJ197" i="5"/>
  <c r="W197" i="5" s="1"/>
  <c r="AJ347" i="5"/>
  <c r="W347" i="5" s="1"/>
  <c r="AJ303" i="5"/>
  <c r="W303" i="5" s="1"/>
  <c r="Y86" i="5"/>
  <c r="Y244" i="5"/>
  <c r="Y328" i="5"/>
  <c r="AJ313" i="5"/>
  <c r="W313" i="5" s="1"/>
  <c r="Y349" i="5"/>
  <c r="AJ288" i="5"/>
  <c r="W288" i="5" s="1"/>
  <c r="Y228" i="5"/>
  <c r="Y112" i="5"/>
  <c r="AJ105" i="5"/>
  <c r="W105" i="5" s="1"/>
  <c r="AJ174" i="5"/>
  <c r="W174" i="5" s="1"/>
  <c r="AJ37" i="5"/>
  <c r="W37" i="5" s="1"/>
  <c r="AJ266" i="5"/>
  <c r="W266" i="5" s="1"/>
  <c r="AI83" i="5"/>
  <c r="V83" i="5" s="1"/>
  <c r="X83" i="5" s="1"/>
  <c r="AJ50" i="5"/>
  <c r="W50" i="5" s="1"/>
  <c r="AJ19" i="5"/>
  <c r="W19" i="5" s="1"/>
  <c r="Y148" i="5"/>
  <c r="Y83" i="5"/>
  <c r="AJ46" i="5"/>
  <c r="W46" i="5" s="1"/>
  <c r="Y342" i="5"/>
  <c r="AJ337" i="5"/>
  <c r="W337" i="5" s="1"/>
  <c r="AJ53" i="5"/>
  <c r="W53" i="5" s="1"/>
  <c r="Y55" i="5"/>
  <c r="Y254" i="5"/>
  <c r="AJ282" i="5"/>
  <c r="W282" i="5" s="1"/>
  <c r="AJ324" i="5"/>
  <c r="W324" i="5" s="1"/>
  <c r="AJ94" i="5"/>
  <c r="W94" i="5" s="1"/>
  <c r="AJ30" i="5"/>
  <c r="W30" i="5" s="1"/>
  <c r="AJ327" i="5"/>
  <c r="W327" i="5" s="1"/>
  <c r="AJ321" i="5"/>
  <c r="W321" i="5" s="1"/>
  <c r="AJ261" i="5"/>
  <c r="W261" i="5" s="1"/>
  <c r="Y118" i="5"/>
  <c r="Y159" i="5"/>
  <c r="AI61" i="5"/>
  <c r="V61" i="5" s="1"/>
  <c r="X61" i="5" s="1"/>
  <c r="AJ9" i="5"/>
  <c r="W9" i="5" s="1"/>
  <c r="AJ322" i="5"/>
  <c r="W322" i="5" s="1"/>
  <c r="AJ334" i="5"/>
  <c r="W334" i="5" s="1"/>
  <c r="Y161" i="5"/>
  <c r="AI176" i="5"/>
  <c r="V176" i="5" s="1"/>
  <c r="X176" i="5" s="1"/>
  <c r="AJ157" i="5"/>
  <c r="W157" i="5" s="1"/>
  <c r="AJ108" i="5"/>
  <c r="W108" i="5" s="1"/>
  <c r="AJ92" i="5"/>
  <c r="X92" i="5" s="1"/>
  <c r="AJ28" i="5"/>
  <c r="W28" i="5" s="1"/>
  <c r="Y49" i="5"/>
  <c r="Y145" i="5"/>
  <c r="AJ276" i="5"/>
  <c r="W276" i="5" s="1"/>
  <c r="Y130" i="5"/>
  <c r="AI69" i="5"/>
  <c r="V69" i="5" s="1"/>
  <c r="X69" i="5" s="1"/>
  <c r="AJ111" i="5"/>
  <c r="W111" i="5" s="1"/>
  <c r="Y32" i="5"/>
  <c r="AJ259" i="5"/>
  <c r="W259" i="5" s="1"/>
  <c r="AJ335" i="5"/>
  <c r="W335" i="5" s="1"/>
  <c r="Y196" i="5"/>
  <c r="AJ172" i="5"/>
  <c r="W172" i="5" s="1"/>
  <c r="Y91" i="5"/>
  <c r="AJ4" i="5"/>
  <c r="W4" i="5" s="1"/>
  <c r="AJ280" i="5"/>
  <c r="W280" i="5" s="1"/>
  <c r="Y302" i="5"/>
  <c r="Y176" i="5"/>
  <c r="AJ128" i="5"/>
  <c r="W128" i="5" s="1"/>
  <c r="Y64" i="5"/>
  <c r="Y59" i="5"/>
  <c r="AJ38" i="5"/>
  <c r="W38" i="5" s="1"/>
  <c r="Y71" i="5"/>
  <c r="AJ351" i="5"/>
  <c r="W351" i="5" s="1"/>
  <c r="AJ341" i="5"/>
  <c r="W341" i="5" s="1"/>
  <c r="AJ355" i="5"/>
  <c r="W355" i="5" s="1"/>
  <c r="AJ290" i="5"/>
  <c r="W290" i="5" s="1"/>
  <c r="Y294" i="5"/>
  <c r="Y204" i="5"/>
  <c r="AJ284" i="5"/>
  <c r="W284" i="5" s="1"/>
  <c r="Y207" i="5"/>
  <c r="Y231" i="5"/>
  <c r="Y140" i="5"/>
  <c r="AJ164" i="5"/>
  <c r="W164" i="5" s="1"/>
  <c r="AI73" i="5"/>
  <c r="V73" i="5" s="1"/>
  <c r="X73" i="5" s="1"/>
  <c r="AJ253" i="5"/>
  <c r="W253" i="5" s="1"/>
  <c r="AJ181" i="5"/>
  <c r="W181" i="5" s="1"/>
  <c r="Y41" i="5"/>
  <c r="AJ66" i="5"/>
  <c r="W66" i="5" s="1"/>
  <c r="AJ22" i="5"/>
  <c r="W22" i="5" s="1"/>
  <c r="Y23" i="5"/>
  <c r="Y79" i="5"/>
  <c r="Y187" i="5"/>
  <c r="AJ88" i="5"/>
  <c r="W88" i="5" s="1"/>
  <c r="AJ51" i="5"/>
  <c r="W51" i="5" s="1"/>
  <c r="Y318" i="5"/>
  <c r="Y12" i="5"/>
  <c r="AJ127" i="5"/>
  <c r="W127" i="5" s="1"/>
  <c r="AJ123" i="5"/>
  <c r="W123" i="5" s="1"/>
  <c r="Y150" i="5"/>
  <c r="AJ80" i="5"/>
  <c r="W80" i="5" s="1"/>
  <c r="Y61" i="5"/>
  <c r="Y175" i="5"/>
  <c r="AJ40" i="5"/>
  <c r="W40" i="5" s="1"/>
  <c r="AJ76" i="5"/>
  <c r="W76" i="5" s="1"/>
  <c r="AJ18" i="5"/>
  <c r="W18" i="5" s="1"/>
  <c r="Y69" i="5"/>
  <c r="W159" i="5"/>
  <c r="AI159" i="5"/>
  <c r="V159" i="5" s="1"/>
  <c r="AJ258" i="5"/>
  <c r="W258" i="5" s="1"/>
  <c r="Y58" i="5"/>
  <c r="Y27" i="5"/>
  <c r="AJ14" i="5"/>
  <c r="W14" i="5" s="1"/>
  <c r="AJ333" i="5"/>
  <c r="X333" i="5" s="1"/>
  <c r="AJ330" i="5"/>
  <c r="W330" i="5" s="1"/>
  <c r="AJ305" i="5"/>
  <c r="W305" i="5" s="1"/>
  <c r="AJ285" i="5"/>
  <c r="W285" i="5" s="1"/>
  <c r="AJ343" i="5"/>
  <c r="W343" i="5" s="1"/>
  <c r="AJ297" i="5"/>
  <c r="X297" i="5" s="1"/>
  <c r="AJ272" i="5"/>
  <c r="W272" i="5" s="1"/>
  <c r="AI188" i="5"/>
  <c r="V188" i="5" s="1"/>
  <c r="X188" i="5" s="1"/>
  <c r="Y154" i="5"/>
  <c r="AJ102" i="5"/>
  <c r="W102" i="5" s="1"/>
  <c r="AJ121" i="5"/>
  <c r="W121" i="5" s="1"/>
  <c r="AJ34" i="5"/>
  <c r="W34" i="5" s="1"/>
  <c r="Y76" i="5"/>
  <c r="AJ54" i="5"/>
  <c r="W54" i="5" s="1"/>
  <c r="Y73" i="5"/>
  <c r="AJ139" i="5"/>
  <c r="AI139" i="5" s="1"/>
  <c r="AJ323" i="5"/>
  <c r="W323" i="5" s="1"/>
  <c r="Y163" i="5"/>
  <c r="Y151" i="5"/>
  <c r="AJ104" i="5"/>
  <c r="W104" i="5" s="1"/>
  <c r="AJ99" i="5"/>
  <c r="W99" i="5" s="1"/>
  <c r="Y194" i="5"/>
  <c r="AJ184" i="5"/>
  <c r="W184" i="5" s="1"/>
  <c r="Y16" i="5"/>
  <c r="Y270" i="5"/>
  <c r="AJ286" i="5"/>
  <c r="W286" i="5" s="1"/>
  <c r="AJ120" i="5"/>
  <c r="W120" i="5" s="1"/>
  <c r="AI65" i="5"/>
  <c r="V65" i="5" s="1"/>
  <c r="X65" i="5" s="1"/>
  <c r="AJ307" i="5"/>
  <c r="X307" i="5" s="1"/>
  <c r="AI77" i="5"/>
  <c r="V77" i="5" s="1"/>
  <c r="X77" i="5" s="1"/>
  <c r="Y6" i="5"/>
  <c r="AJ249" i="5"/>
  <c r="W249" i="5" s="1"/>
  <c r="AI52" i="5"/>
  <c r="V52" i="5" s="1"/>
  <c r="X52" i="5" s="1"/>
  <c r="Y67" i="5"/>
  <c r="W154" i="5"/>
  <c r="AI154" i="5"/>
  <c r="V154" i="5" s="1"/>
  <c r="AJ353" i="5"/>
  <c r="W353" i="5" s="1"/>
  <c r="AJ317" i="5"/>
  <c r="W317" i="5" s="1"/>
  <c r="AJ336" i="5"/>
  <c r="W336" i="5" s="1"/>
  <c r="AJ319" i="5"/>
  <c r="W319" i="5" s="1"/>
  <c r="AJ316" i="5"/>
  <c r="AI316" i="5" s="1"/>
  <c r="Y233" i="5"/>
  <c r="AJ57" i="5"/>
  <c r="W57" i="5" s="1"/>
  <c r="AJ98" i="5"/>
  <c r="W98" i="5" s="1"/>
  <c r="Y26" i="5"/>
  <c r="AI26" i="5"/>
  <c r="V26" i="5" s="1"/>
  <c r="X26" i="5" s="1"/>
  <c r="Y85" i="5"/>
  <c r="Y36" i="5"/>
  <c r="AJ106" i="5"/>
  <c r="W106" i="5" s="1"/>
  <c r="AJ100" i="5"/>
  <c r="W100" i="5" s="1"/>
  <c r="AI43" i="5"/>
  <c r="V43" i="5" s="1"/>
  <c r="X43" i="5" s="1"/>
  <c r="AJ84" i="5"/>
  <c r="W84" i="5" s="1"/>
  <c r="AJ72" i="5"/>
  <c r="W72" i="5" s="1"/>
  <c r="AJ60" i="5"/>
  <c r="W60" i="5" s="1"/>
  <c r="Y29" i="5"/>
  <c r="AJ5" i="5"/>
  <c r="AI5" i="5" s="1"/>
  <c r="AJ35" i="5"/>
  <c r="W35" i="5" s="1"/>
  <c r="AJ265" i="5"/>
  <c r="W265" i="5" s="1"/>
  <c r="AJ126" i="5"/>
  <c r="W126" i="5" s="1"/>
  <c r="Y269" i="5"/>
  <c r="AJ252" i="5"/>
  <c r="W252" i="5" s="1"/>
  <c r="Y136" i="5"/>
  <c r="AJ103" i="5"/>
  <c r="AI103" i="5" s="1"/>
  <c r="V103" i="5" s="1"/>
  <c r="AJ116" i="5"/>
  <c r="W116" i="5" s="1"/>
  <c r="AI85" i="5"/>
  <c r="V85" i="5" s="1"/>
  <c r="X85" i="5" s="1"/>
  <c r="AJ7" i="5"/>
  <c r="W7" i="5" s="1"/>
  <c r="AJ29" i="5"/>
  <c r="W29" i="5" s="1"/>
  <c r="Y77" i="5"/>
  <c r="W48" i="5"/>
  <c r="AI48" i="5"/>
  <c r="V48" i="5" s="1"/>
  <c r="AJ155" i="5"/>
  <c r="W155" i="5" s="1"/>
  <c r="AJ329" i="5"/>
  <c r="W329" i="5" s="1"/>
  <c r="AJ311" i="5"/>
  <c r="W311" i="5" s="1"/>
  <c r="AJ271" i="5"/>
  <c r="W271" i="5" s="1"/>
  <c r="AJ96" i="5"/>
  <c r="W96" i="5" s="1"/>
  <c r="Y153" i="5"/>
  <c r="Y155" i="5"/>
  <c r="Y147" i="5"/>
  <c r="AJ115" i="5"/>
  <c r="W115" i="5" s="1"/>
  <c r="AJ110" i="5"/>
  <c r="W110" i="5" s="1"/>
  <c r="AJ78" i="5"/>
  <c r="W78" i="5" s="1"/>
  <c r="AJ142" i="5"/>
  <c r="W142" i="5" s="1"/>
  <c r="AJ114" i="5"/>
  <c r="W114" i="5" s="1"/>
  <c r="Y216" i="5"/>
  <c r="Y169" i="5"/>
  <c r="AJ93" i="5"/>
  <c r="W93" i="5" s="1"/>
  <c r="Y48" i="5"/>
  <c r="Y39" i="5"/>
  <c r="X296" i="5"/>
  <c r="Y129" i="5"/>
  <c r="AI312" i="5"/>
  <c r="V312" i="5" s="1"/>
  <c r="X312" i="5" s="1"/>
  <c r="AJ68" i="5"/>
  <c r="W68" i="5" s="1"/>
  <c r="AJ17" i="5"/>
  <c r="W17" i="5" s="1"/>
  <c r="AJ133" i="5"/>
  <c r="AI133" i="5" s="1"/>
  <c r="AI117" i="5"/>
  <c r="V117" i="5" s="1"/>
  <c r="X117" i="5" s="1"/>
  <c r="Y156" i="5"/>
  <c r="Y308" i="5"/>
  <c r="AJ277" i="5"/>
  <c r="W277" i="5" s="1"/>
  <c r="Y162" i="5"/>
  <c r="Y89" i="5"/>
  <c r="AI42" i="5"/>
  <c r="V42" i="5" s="1"/>
  <c r="X42" i="5" s="1"/>
  <c r="AJ10" i="5"/>
  <c r="W10" i="5" s="1"/>
  <c r="AJ82" i="5"/>
  <c r="W82" i="5" s="1"/>
  <c r="AJ62" i="5"/>
  <c r="W62" i="5" s="1"/>
  <c r="AJ224" i="5"/>
  <c r="W224" i="5" s="1"/>
  <c r="Y117" i="5"/>
  <c r="Y24" i="5"/>
  <c r="Y191" i="5"/>
  <c r="Y296" i="5"/>
  <c r="AJ190" i="5"/>
  <c r="AI190" i="5" s="1"/>
  <c r="AJ162" i="5"/>
  <c r="W162" i="5" s="1"/>
  <c r="AJ109" i="5"/>
  <c r="W109" i="5" s="1"/>
  <c r="AI33" i="5"/>
  <c r="V33" i="5" s="1"/>
  <c r="X33" i="5" s="1"/>
  <c r="Y82" i="5"/>
  <c r="AJ273" i="5"/>
  <c r="W273" i="5" s="1"/>
  <c r="Y122" i="5"/>
  <c r="Y188" i="5"/>
  <c r="Y20" i="5"/>
  <c r="AJ339" i="5"/>
  <c r="W339" i="5" s="1"/>
  <c r="X328" i="5"/>
  <c r="AJ97" i="5"/>
  <c r="AI97" i="5" s="1"/>
  <c r="AJ70" i="5"/>
  <c r="W70" i="5" s="1"/>
  <c r="AI39" i="5"/>
  <c r="V39" i="5" s="1"/>
  <c r="X39" i="5" s="1"/>
  <c r="AJ212" i="5"/>
  <c r="W212" i="5" s="1"/>
  <c r="AJ149" i="5"/>
  <c r="W149" i="5" s="1"/>
  <c r="Y44" i="5"/>
  <c r="Y158" i="5"/>
  <c r="Y42" i="5"/>
  <c r="AJ238" i="5"/>
  <c r="W238" i="5" s="1"/>
  <c r="AJ315" i="5"/>
  <c r="W315" i="5" s="1"/>
  <c r="AI318" i="5"/>
  <c r="V318" i="5" s="1"/>
  <c r="X318" i="5" s="1"/>
  <c r="AI169" i="5"/>
  <c r="V169" i="5" s="1"/>
  <c r="X169" i="5" s="1"/>
  <c r="AJ74" i="5"/>
  <c r="W74" i="5" s="1"/>
  <c r="AJ236" i="5"/>
  <c r="W236" i="5" s="1"/>
  <c r="Y273" i="5"/>
  <c r="AI118" i="5"/>
  <c r="V118" i="5" s="1"/>
  <c r="X118" i="5" s="1"/>
  <c r="AI24" i="5"/>
  <c r="V24" i="5" s="1"/>
  <c r="X24" i="5" s="1"/>
  <c r="AI64" i="5"/>
  <c r="V64" i="5" s="1"/>
  <c r="X64" i="5" s="1"/>
  <c r="AJ226" i="5"/>
  <c r="W226" i="5" s="1"/>
  <c r="AJ338" i="5"/>
  <c r="W338" i="5" s="1"/>
  <c r="AJ275" i="5"/>
  <c r="W275" i="5" s="1"/>
  <c r="AJ193" i="5"/>
  <c r="W193" i="5" s="1"/>
  <c r="AJ299" i="5"/>
  <c r="W299" i="5" s="1"/>
  <c r="Y338" i="5"/>
  <c r="AJ267" i="5"/>
  <c r="W267" i="5" s="1"/>
  <c r="Y267" i="5"/>
  <c r="AJ210" i="5"/>
  <c r="W210" i="5" s="1"/>
  <c r="AJ251" i="5"/>
  <c r="W251" i="5" s="1"/>
  <c r="Y251" i="5"/>
  <c r="AJ247" i="5"/>
  <c r="W247" i="5" s="1"/>
  <c r="AJ220" i="5"/>
  <c r="W220" i="5" s="1"/>
  <c r="Y220" i="5"/>
  <c r="AJ230" i="5"/>
  <c r="W230" i="5" s="1"/>
  <c r="AJ344" i="5"/>
  <c r="W344" i="5" s="1"/>
  <c r="AJ292" i="5"/>
  <c r="W292" i="5" s="1"/>
  <c r="AJ283" i="5"/>
  <c r="W283" i="5" s="1"/>
  <c r="AJ234" i="5"/>
  <c r="W234" i="5" s="1"/>
  <c r="AJ198" i="5"/>
  <c r="W198" i="5" s="1"/>
  <c r="AJ239" i="5"/>
  <c r="W239" i="5" s="1"/>
  <c r="Y239" i="5"/>
  <c r="AJ232" i="5"/>
  <c r="X232" i="5" s="1"/>
  <c r="Y210" i="5"/>
  <c r="AJ205" i="5"/>
  <c r="W205" i="5" s="1"/>
  <c r="AJ206" i="5"/>
  <c r="W206" i="5" s="1"/>
  <c r="AJ137" i="5"/>
  <c r="W137" i="5" s="1"/>
  <c r="AJ229" i="5"/>
  <c r="W229" i="5" s="1"/>
  <c r="AJ131" i="5"/>
  <c r="W131" i="5" s="1"/>
  <c r="AI231" i="5"/>
  <c r="V231" i="5" s="1"/>
  <c r="X231" i="5" s="1"/>
  <c r="AJ107" i="5"/>
  <c r="W107" i="5" s="1"/>
  <c r="AI49" i="5"/>
  <c r="V49" i="5" s="1"/>
  <c r="X49" i="5" s="1"/>
  <c r="AI23" i="5"/>
  <c r="V23" i="5" s="1"/>
  <c r="X23" i="5" s="1"/>
  <c r="AJ274" i="5"/>
  <c r="W274" i="5" s="1"/>
  <c r="AJ144" i="5"/>
  <c r="W144" i="5" s="1"/>
  <c r="AJ101" i="5"/>
  <c r="W101" i="5" s="1"/>
  <c r="AJ289" i="5"/>
  <c r="W289" i="5" s="1"/>
  <c r="AJ195" i="5"/>
  <c r="W195" i="5" s="1"/>
  <c r="AJ225" i="5"/>
  <c r="W225" i="5" s="1"/>
  <c r="AJ295" i="5"/>
  <c r="W295" i="5" s="1"/>
  <c r="AJ208" i="5"/>
  <c r="W208" i="5" s="1"/>
  <c r="Y195" i="5"/>
  <c r="AJ134" i="5"/>
  <c r="W134" i="5" s="1"/>
  <c r="Y144" i="5"/>
  <c r="AJ95" i="5"/>
  <c r="W95" i="5" s="1"/>
  <c r="AI45" i="5"/>
  <c r="V45" i="5" s="1"/>
  <c r="X45" i="5" s="1"/>
  <c r="AJ326" i="5"/>
  <c r="W326" i="5" s="1"/>
  <c r="AJ255" i="5"/>
  <c r="W255" i="5" s="1"/>
  <c r="AJ263" i="5"/>
  <c r="AI263" i="5" s="1"/>
  <c r="AJ257" i="5"/>
  <c r="AI257" i="5" s="1"/>
  <c r="Y255" i="5"/>
  <c r="AJ237" i="5"/>
  <c r="W237" i="5" s="1"/>
  <c r="AJ201" i="5"/>
  <c r="W201" i="5" s="1"/>
  <c r="AJ227" i="5"/>
  <c r="W227" i="5" s="1"/>
  <c r="Y227" i="5"/>
  <c r="AJ189" i="5"/>
  <c r="W189" i="5" s="1"/>
  <c r="Y189" i="5"/>
  <c r="Y275" i="5"/>
  <c r="Y232" i="5"/>
  <c r="Y193" i="5"/>
  <c r="AI148" i="5"/>
  <c r="V148" i="5" s="1"/>
  <c r="X148" i="5" s="1"/>
  <c r="AJ146" i="5"/>
  <c r="W146" i="5" s="1"/>
  <c r="AJ242" i="5"/>
  <c r="W242" i="5" s="1"/>
  <c r="AJ219" i="5"/>
  <c r="W219" i="5" s="1"/>
  <c r="Y131" i="5"/>
  <c r="AJ125" i="5"/>
  <c r="W125" i="5" s="1"/>
  <c r="Y95" i="5"/>
  <c r="AI59" i="5"/>
  <c r="V59" i="5" s="1"/>
  <c r="X59" i="5" s="1"/>
  <c r="AI47" i="5"/>
  <c r="V47" i="5" s="1"/>
  <c r="X47" i="5" s="1"/>
  <c r="AJ304" i="5"/>
  <c r="W304" i="5" s="1"/>
  <c r="AJ214" i="5"/>
  <c r="W214" i="5" s="1"/>
  <c r="AJ332" i="5"/>
  <c r="W332" i="5" s="1"/>
  <c r="W177" i="5"/>
  <c r="AI177" i="5"/>
  <c r="V177" i="5" s="1"/>
  <c r="AJ320" i="5"/>
  <c r="W320" i="5" s="1"/>
  <c r="AJ287" i="5"/>
  <c r="W287" i="5" s="1"/>
  <c r="AJ222" i="5"/>
  <c r="W222" i="5" s="1"/>
  <c r="AJ185" i="5"/>
  <c r="W185" i="5" s="1"/>
  <c r="AJ217" i="5"/>
  <c r="W217" i="5" s="1"/>
  <c r="AJ119" i="5"/>
  <c r="W119" i="5" s="1"/>
  <c r="Y101" i="5"/>
  <c r="AI41" i="5"/>
  <c r="V41" i="5" s="1"/>
  <c r="X41" i="5" s="1"/>
  <c r="AJ291" i="5"/>
  <c r="W291" i="5" s="1"/>
  <c r="Y291" i="5"/>
  <c r="AJ357" i="5"/>
  <c r="W357" i="5" s="1"/>
  <c r="Y357" i="5"/>
  <c r="AJ350" i="5"/>
  <c r="W350" i="5" s="1"/>
  <c r="AJ314" i="5"/>
  <c r="W314" i="5" s="1"/>
  <c r="Y289" i="5"/>
  <c r="Y326" i="5"/>
  <c r="AJ245" i="5"/>
  <c r="W245" i="5" s="1"/>
  <c r="Y245" i="5"/>
  <c r="AJ243" i="5"/>
  <c r="W243" i="5" s="1"/>
  <c r="AJ213" i="5"/>
  <c r="W213" i="5" s="1"/>
  <c r="Y225" i="5"/>
  <c r="Y201" i="5"/>
  <c r="AJ202" i="5"/>
  <c r="W202" i="5" s="1"/>
  <c r="AJ183" i="5"/>
  <c r="W183" i="5" s="1"/>
  <c r="AJ218" i="5"/>
  <c r="W218" i="5" s="1"/>
  <c r="Y247" i="5"/>
  <c r="AI221" i="5"/>
  <c r="V221" i="5" s="1"/>
  <c r="X221" i="5" s="1"/>
  <c r="AJ241" i="5"/>
  <c r="W241" i="5" s="1"/>
  <c r="Y208" i="5"/>
  <c r="AI160" i="5"/>
  <c r="V160" i="5" s="1"/>
  <c r="X160" i="5" s="1"/>
  <c r="Y217" i="5"/>
  <c r="AI158" i="5"/>
  <c r="V158" i="5" s="1"/>
  <c r="X158" i="5" s="1"/>
  <c r="AI147" i="5"/>
  <c r="V147" i="5" s="1"/>
  <c r="X147" i="5" s="1"/>
  <c r="AJ113" i="5"/>
  <c r="W113" i="5" s="1"/>
  <c r="AI86" i="5"/>
  <c r="V86" i="5" s="1"/>
  <c r="X86" i="5" s="1"/>
  <c r="AJ11" i="5"/>
  <c r="W11" i="5" s="1"/>
  <c r="AI15" i="5"/>
  <c r="V15" i="5" s="1"/>
  <c r="W89" i="5" l="1"/>
  <c r="W199" i="5"/>
  <c r="X199" i="5" s="1"/>
  <c r="AI141" i="5"/>
  <c r="V141" i="5" s="1"/>
  <c r="W308" i="5"/>
  <c r="X308" i="5" s="1"/>
  <c r="AI234" i="5"/>
  <c r="V234" i="5" s="1"/>
  <c r="AI63" i="5"/>
  <c r="V63" i="5" s="1"/>
  <c r="X63" i="5" s="1"/>
  <c r="W163" i="5"/>
  <c r="X163" i="5" s="1"/>
  <c r="AI264" i="5"/>
  <c r="V264" i="5" s="1"/>
  <c r="X264" i="5" s="1"/>
  <c r="AI138" i="5"/>
  <c r="V138" i="5" s="1"/>
  <c r="X138" i="5" s="1"/>
  <c r="W187" i="5"/>
  <c r="X187" i="5" s="1"/>
  <c r="AI44" i="5"/>
  <c r="V44" i="5" s="1"/>
  <c r="X44" i="5" s="1"/>
  <c r="AI129" i="5"/>
  <c r="V129" i="5" s="1"/>
  <c r="X129" i="5" s="1"/>
  <c r="AI55" i="5"/>
  <c r="V55" i="5" s="1"/>
  <c r="X55" i="5" s="1"/>
  <c r="AI144" i="5"/>
  <c r="V144" i="5" s="1"/>
  <c r="AI156" i="5"/>
  <c r="V156" i="5" s="1"/>
  <c r="X156" i="5" s="1"/>
  <c r="AI157" i="5"/>
  <c r="V157" i="5" s="1"/>
  <c r="X157" i="5" s="1"/>
  <c r="AI302" i="5"/>
  <c r="V302" i="5" s="1"/>
  <c r="X302" i="5" s="1"/>
  <c r="AI203" i="5"/>
  <c r="V203" i="5" s="1"/>
  <c r="X203" i="5" s="1"/>
  <c r="AI335" i="5"/>
  <c r="V335" i="5" s="1"/>
  <c r="X335" i="5" s="1"/>
  <c r="AI342" i="5"/>
  <c r="V342" i="5" s="1"/>
  <c r="X342" i="5" s="1"/>
  <c r="AI161" i="5"/>
  <c r="V161" i="5" s="1"/>
  <c r="X161" i="5" s="1"/>
  <c r="AI250" i="5"/>
  <c r="V250" i="5" s="1"/>
  <c r="X250" i="5" s="1"/>
  <c r="AI288" i="5"/>
  <c r="V288" i="5" s="1"/>
  <c r="X288" i="5" s="1"/>
  <c r="AI91" i="5"/>
  <c r="V91" i="5" s="1"/>
  <c r="AI279" i="5"/>
  <c r="V279" i="5" s="1"/>
  <c r="X279" i="5" s="1"/>
  <c r="AI87" i="5"/>
  <c r="V87" i="5" s="1"/>
  <c r="X87" i="5" s="1"/>
  <c r="AI215" i="5"/>
  <c r="V215" i="5" s="1"/>
  <c r="X215" i="5" s="1"/>
  <c r="AI282" i="5"/>
  <c r="V282" i="5" s="1"/>
  <c r="X282" i="5" s="1"/>
  <c r="AI151" i="5"/>
  <c r="V151" i="5" s="1"/>
  <c r="X151" i="5" s="1"/>
  <c r="AI111" i="5"/>
  <c r="V111" i="5" s="1"/>
  <c r="X111" i="5" s="1"/>
  <c r="AI303" i="5"/>
  <c r="V303" i="5" s="1"/>
  <c r="X303" i="5" s="1"/>
  <c r="AI119" i="5"/>
  <c r="V119" i="5" s="1"/>
  <c r="AI179" i="5"/>
  <c r="V179" i="5" s="1"/>
  <c r="X179" i="5" s="1"/>
  <c r="AI35" i="5"/>
  <c r="V35" i="5" s="1"/>
  <c r="AI266" i="5"/>
  <c r="V266" i="5" s="1"/>
  <c r="X266" i="5" s="1"/>
  <c r="AI135" i="5"/>
  <c r="V135" i="5" s="1"/>
  <c r="X135" i="5" s="1"/>
  <c r="W270" i="5"/>
  <c r="X270" i="5" s="1"/>
  <c r="AI132" i="5"/>
  <c r="V132" i="5" s="1"/>
  <c r="X132" i="5" s="1"/>
  <c r="AI18" i="5"/>
  <c r="V18" i="5" s="1"/>
  <c r="X18" i="5" s="1"/>
  <c r="AI204" i="5"/>
  <c r="V204" i="5" s="1"/>
  <c r="X204" i="5" s="1"/>
  <c r="AI92" i="5"/>
  <c r="AI298" i="5"/>
  <c r="V298" i="5" s="1"/>
  <c r="X298" i="5" s="1"/>
  <c r="AI224" i="5"/>
  <c r="V224" i="5" s="1"/>
  <c r="AI275" i="5"/>
  <c r="V275" i="5" s="1"/>
  <c r="AI137" i="5"/>
  <c r="V137" i="5" s="1"/>
  <c r="AI207" i="5"/>
  <c r="V207" i="5" s="1"/>
  <c r="X207" i="5" s="1"/>
  <c r="AI281" i="5"/>
  <c r="V281" i="5" s="1"/>
  <c r="X281" i="5" s="1"/>
  <c r="AI287" i="5"/>
  <c r="V287" i="5" s="1"/>
  <c r="AI284" i="5"/>
  <c r="V284" i="5" s="1"/>
  <c r="X284" i="5" s="1"/>
  <c r="AI248" i="5"/>
  <c r="V248" i="5" s="1"/>
  <c r="X248" i="5" s="1"/>
  <c r="AI167" i="5"/>
  <c r="V167" i="5" s="1"/>
  <c r="X167" i="5" s="1"/>
  <c r="AI140" i="5"/>
  <c r="V140" i="5" s="1"/>
  <c r="X140" i="5" s="1"/>
  <c r="AI233" i="5"/>
  <c r="V233" i="5" s="1"/>
  <c r="X233" i="5" s="1"/>
  <c r="AI304" i="5"/>
  <c r="V304" i="5" s="1"/>
  <c r="AI236" i="5"/>
  <c r="V236" i="5" s="1"/>
  <c r="AI12" i="5"/>
  <c r="V12" i="5" s="1"/>
  <c r="AI182" i="5"/>
  <c r="V182" i="5" s="1"/>
  <c r="X182" i="5" s="1"/>
  <c r="AI34" i="5"/>
  <c r="V34" i="5" s="1"/>
  <c r="X34" i="5" s="1"/>
  <c r="AI36" i="5"/>
  <c r="V36" i="5" s="1"/>
  <c r="X36" i="5" s="1"/>
  <c r="AI174" i="5"/>
  <c r="V174" i="5" s="1"/>
  <c r="X174" i="5" s="1"/>
  <c r="AI300" i="5"/>
  <c r="V300" i="5" s="1"/>
  <c r="X300" i="5" s="1"/>
  <c r="AI170" i="5"/>
  <c r="V170" i="5" s="1"/>
  <c r="X170" i="5" s="1"/>
  <c r="AI209" i="5"/>
  <c r="V209" i="5" s="1"/>
  <c r="X209" i="5" s="1"/>
  <c r="AI29" i="5"/>
  <c r="V29" i="5" s="1"/>
  <c r="AI114" i="5"/>
  <c r="V114" i="5" s="1"/>
  <c r="X114" i="5" s="1"/>
  <c r="W235" i="5"/>
  <c r="X235" i="5" s="1"/>
  <c r="AI136" i="5"/>
  <c r="V136" i="5" s="1"/>
  <c r="X136" i="5" s="1"/>
  <c r="AI254" i="5"/>
  <c r="V254" i="5" s="1"/>
  <c r="X254" i="5" s="1"/>
  <c r="AI46" i="5"/>
  <c r="V46" i="5" s="1"/>
  <c r="X46" i="5" s="1"/>
  <c r="AI237" i="5"/>
  <c r="V237" i="5" s="1"/>
  <c r="AI173" i="5"/>
  <c r="V173" i="5" s="1"/>
  <c r="X173" i="5" s="1"/>
  <c r="AI166" i="5"/>
  <c r="V166" i="5" s="1"/>
  <c r="X166" i="5" s="1"/>
  <c r="AI146" i="5"/>
  <c r="V146" i="5" s="1"/>
  <c r="X146" i="5" s="1"/>
  <c r="AI260" i="5"/>
  <c r="V260" i="5" s="1"/>
  <c r="X260" i="5" s="1"/>
  <c r="AI193" i="5"/>
  <c r="V193" i="5" s="1"/>
  <c r="X193" i="5" s="1"/>
  <c r="AI194" i="5"/>
  <c r="V194" i="5" s="1"/>
  <c r="X194" i="5" s="1"/>
  <c r="AI228" i="5"/>
  <c r="V228" i="5" s="1"/>
  <c r="X228" i="5" s="1"/>
  <c r="AI191" i="5"/>
  <c r="V191" i="5" s="1"/>
  <c r="X191" i="5" s="1"/>
  <c r="AI345" i="5"/>
  <c r="V345" i="5" s="1"/>
  <c r="X345" i="5" s="1"/>
  <c r="AI128" i="5"/>
  <c r="V128" i="5" s="1"/>
  <c r="X128" i="5" s="1"/>
  <c r="AI127" i="5"/>
  <c r="V127" i="5" s="1"/>
  <c r="X127" i="5" s="1"/>
  <c r="AI17" i="5"/>
  <c r="V17" i="5" s="1"/>
  <c r="AI195" i="5"/>
  <c r="V195" i="5" s="1"/>
  <c r="AI107" i="5"/>
  <c r="V107" i="5" s="1"/>
  <c r="AI295" i="5"/>
  <c r="V295" i="5" s="1"/>
  <c r="V97" i="5"/>
  <c r="AI115" i="5"/>
  <c r="V115" i="5" s="1"/>
  <c r="X115" i="5" s="1"/>
  <c r="AI94" i="5"/>
  <c r="V94" i="5" s="1"/>
  <c r="X94" i="5" s="1"/>
  <c r="AI220" i="5"/>
  <c r="V220" i="5" s="1"/>
  <c r="AI299" i="5"/>
  <c r="V299" i="5" s="1"/>
  <c r="AI333" i="5"/>
  <c r="AI311" i="5"/>
  <c r="V311" i="5" s="1"/>
  <c r="X311" i="5" s="1"/>
  <c r="AI102" i="5"/>
  <c r="V102" i="5" s="1"/>
  <c r="X102" i="5" s="1"/>
  <c r="AI273" i="5"/>
  <c r="V273" i="5" s="1"/>
  <c r="AI314" i="5"/>
  <c r="V314" i="5" s="1"/>
  <c r="AI200" i="5"/>
  <c r="V200" i="5" s="1"/>
  <c r="X200" i="5" s="1"/>
  <c r="AI112" i="5"/>
  <c r="V112" i="5" s="1"/>
  <c r="X112" i="5" s="1"/>
  <c r="AI278" i="5"/>
  <c r="V278" i="5" s="1"/>
  <c r="X278" i="5" s="1"/>
  <c r="AI212" i="5"/>
  <c r="V212" i="5" s="1"/>
  <c r="X212" i="5" s="1"/>
  <c r="AI168" i="5"/>
  <c r="V168" i="5" s="1"/>
  <c r="X168" i="5" s="1"/>
  <c r="AI293" i="5"/>
  <c r="V293" i="5" s="1"/>
  <c r="X293" i="5" s="1"/>
  <c r="AI54" i="5"/>
  <c r="V54" i="5" s="1"/>
  <c r="X54" i="5" s="1"/>
  <c r="AI171" i="5"/>
  <c r="V171" i="5" s="1"/>
  <c r="X171" i="5" s="1"/>
  <c r="AI227" i="5"/>
  <c r="V227" i="5" s="1"/>
  <c r="AI269" i="5"/>
  <c r="V269" i="5" s="1"/>
  <c r="X269" i="5" s="1"/>
  <c r="AI98" i="5"/>
  <c r="V98" i="5" s="1"/>
  <c r="X98" i="5" s="1"/>
  <c r="AI321" i="5"/>
  <c r="V321" i="5" s="1"/>
  <c r="X321" i="5" s="1"/>
  <c r="AI274" i="5"/>
  <c r="V274" i="5" s="1"/>
  <c r="AI232" i="5"/>
  <c r="AI186" i="5"/>
  <c r="V186" i="5" s="1"/>
  <c r="X186" i="5" s="1"/>
  <c r="AI6" i="5"/>
  <c r="V6" i="5" s="1"/>
  <c r="AI272" i="5"/>
  <c r="V272" i="5" s="1"/>
  <c r="X272" i="5" s="1"/>
  <c r="AI58" i="5"/>
  <c r="V58" i="5" s="1"/>
  <c r="X58" i="5" s="1"/>
  <c r="AI145" i="5"/>
  <c r="V145" i="5" s="1"/>
  <c r="X145" i="5" s="1"/>
  <c r="AI305" i="5"/>
  <c r="V305" i="5" s="1"/>
  <c r="X305" i="5" s="1"/>
  <c r="AI324" i="5"/>
  <c r="V324" i="5" s="1"/>
  <c r="X324" i="5" s="1"/>
  <c r="AI125" i="5"/>
  <c r="V125" i="5" s="1"/>
  <c r="AI294" i="5"/>
  <c r="V294" i="5" s="1"/>
  <c r="X294" i="5" s="1"/>
  <c r="AI20" i="5"/>
  <c r="V20" i="5" s="1"/>
  <c r="X20" i="5" s="1"/>
  <c r="AI108" i="5"/>
  <c r="V108" i="5" s="1"/>
  <c r="X108" i="5" s="1"/>
  <c r="AI101" i="5"/>
  <c r="V101" i="5" s="1"/>
  <c r="AI267" i="5"/>
  <c r="V267" i="5" s="1"/>
  <c r="AI332" i="5"/>
  <c r="V332" i="5" s="1"/>
  <c r="AI198" i="5"/>
  <c r="V198" i="5" s="1"/>
  <c r="AI192" i="5"/>
  <c r="V192" i="5" s="1"/>
  <c r="X192" i="5" s="1"/>
  <c r="AI347" i="5"/>
  <c r="V347" i="5" s="1"/>
  <c r="X347" i="5" s="1"/>
  <c r="AI110" i="5"/>
  <c r="V110" i="5" s="1"/>
  <c r="AI208" i="5"/>
  <c r="V208" i="5" s="1"/>
  <c r="AI290" i="5"/>
  <c r="V290" i="5" s="1"/>
  <c r="X290" i="5" s="1"/>
  <c r="AI242" i="5"/>
  <c r="V242" i="5" s="1"/>
  <c r="AI315" i="5"/>
  <c r="V315" i="5" s="1"/>
  <c r="AI131" i="5"/>
  <c r="V131" i="5" s="1"/>
  <c r="AI307" i="5"/>
  <c r="AI317" i="5"/>
  <c r="V317" i="5" s="1"/>
  <c r="X317" i="5" s="1"/>
  <c r="AI239" i="5"/>
  <c r="V239" i="5" s="1"/>
  <c r="AI120" i="5"/>
  <c r="V120" i="5" s="1"/>
  <c r="X120" i="5" s="1"/>
  <c r="AI329" i="5"/>
  <c r="V329" i="5" s="1"/>
  <c r="AI277" i="5"/>
  <c r="V277" i="5" s="1"/>
  <c r="X277" i="5" s="1"/>
  <c r="AI251" i="5"/>
  <c r="V251" i="5" s="1"/>
  <c r="AI150" i="5"/>
  <c r="V150" i="5" s="1"/>
  <c r="X150" i="5" s="1"/>
  <c r="AI341" i="5"/>
  <c r="V341" i="5" s="1"/>
  <c r="X341" i="5" s="1"/>
  <c r="AI313" i="5"/>
  <c r="V313" i="5" s="1"/>
  <c r="X313" i="5" s="1"/>
  <c r="AI175" i="5"/>
  <c r="V175" i="5" s="1"/>
  <c r="X175" i="5" s="1"/>
  <c r="AI121" i="5"/>
  <c r="V121" i="5" s="1"/>
  <c r="X121" i="5" s="1"/>
  <c r="AI325" i="5"/>
  <c r="V325" i="5" s="1"/>
  <c r="X325" i="5" s="1"/>
  <c r="AI67" i="5"/>
  <c r="V67" i="5" s="1"/>
  <c r="X67" i="5" s="1"/>
  <c r="AI240" i="5"/>
  <c r="V240" i="5" s="1"/>
  <c r="X240" i="5" s="1"/>
  <c r="AI349" i="5"/>
  <c r="V349" i="5" s="1"/>
  <c r="X349" i="5" s="1"/>
  <c r="AI88" i="5"/>
  <c r="V88" i="5" s="1"/>
  <c r="AI309" i="5"/>
  <c r="V309" i="5" s="1"/>
  <c r="X309" i="5" s="1"/>
  <c r="AI331" i="5"/>
  <c r="V331" i="5" s="1"/>
  <c r="X331" i="5" s="1"/>
  <c r="AI8" i="5"/>
  <c r="V8" i="5" s="1"/>
  <c r="X8" i="5" s="1"/>
  <c r="AI301" i="5"/>
  <c r="V301" i="5" s="1"/>
  <c r="X301" i="5" s="1"/>
  <c r="AI93" i="5"/>
  <c r="V93" i="5" s="1"/>
  <c r="AI339" i="5"/>
  <c r="V339" i="5" s="1"/>
  <c r="AI226" i="5"/>
  <c r="V226" i="5" s="1"/>
  <c r="AI249" i="5"/>
  <c r="V249" i="5" s="1"/>
  <c r="X249" i="5" s="1"/>
  <c r="AI206" i="5"/>
  <c r="V206" i="5" s="1"/>
  <c r="AI225" i="5"/>
  <c r="V225" i="5" s="1"/>
  <c r="AI27" i="5"/>
  <c r="V27" i="5" s="1"/>
  <c r="X27" i="5" s="1"/>
  <c r="AI16" i="5"/>
  <c r="V16" i="5" s="1"/>
  <c r="X16" i="5" s="1"/>
  <c r="AI258" i="5"/>
  <c r="V258" i="5" s="1"/>
  <c r="X258" i="5" s="1"/>
  <c r="AI343" i="5"/>
  <c r="V343" i="5" s="1"/>
  <c r="X343" i="5" s="1"/>
  <c r="AI271" i="5"/>
  <c r="V271" i="5" s="1"/>
  <c r="X271" i="5" s="1"/>
  <c r="AI291" i="5"/>
  <c r="V291" i="5" s="1"/>
  <c r="AI183" i="5"/>
  <c r="V183" i="5" s="1"/>
  <c r="AI143" i="5"/>
  <c r="V143" i="5" s="1"/>
  <c r="X143" i="5" s="1"/>
  <c r="AI123" i="5"/>
  <c r="V123" i="5" s="1"/>
  <c r="X123" i="5" s="1"/>
  <c r="AI253" i="5"/>
  <c r="V253" i="5" s="1"/>
  <c r="X253" i="5" s="1"/>
  <c r="AI289" i="5"/>
  <c r="V289" i="5" s="1"/>
  <c r="AI247" i="5"/>
  <c r="V247" i="5" s="1"/>
  <c r="AI357" i="5"/>
  <c r="V357" i="5" s="1"/>
  <c r="X357" i="5" s="1"/>
  <c r="AI213" i="5"/>
  <c r="V213" i="5" s="1"/>
  <c r="AI259" i="5"/>
  <c r="V259" i="5" s="1"/>
  <c r="X259" i="5" s="1"/>
  <c r="AI330" i="5"/>
  <c r="V330" i="5" s="1"/>
  <c r="X330" i="5" s="1"/>
  <c r="AI217" i="5"/>
  <c r="V217" i="5" s="1"/>
  <c r="AI71" i="5"/>
  <c r="V71" i="5" s="1"/>
  <c r="X71" i="5" s="1"/>
  <c r="AI13" i="5"/>
  <c r="V13" i="5" s="1"/>
  <c r="X13" i="5" s="1"/>
  <c r="AI196" i="5"/>
  <c r="V196" i="5" s="1"/>
  <c r="AI4" i="5"/>
  <c r="V4" i="5" s="1"/>
  <c r="X4" i="5" s="1"/>
  <c r="AI252" i="5"/>
  <c r="V252" i="5" s="1"/>
  <c r="X252" i="5" s="1"/>
  <c r="AI283" i="5"/>
  <c r="V283" i="5" s="1"/>
  <c r="AI338" i="5"/>
  <c r="V338" i="5" s="1"/>
  <c r="AI344" i="5"/>
  <c r="V344" i="5" s="1"/>
  <c r="AI244" i="5"/>
  <c r="V244" i="5" s="1"/>
  <c r="X244" i="5" s="1"/>
  <c r="AI153" i="5"/>
  <c r="V153" i="5" s="1"/>
  <c r="X153" i="5" s="1"/>
  <c r="AI122" i="5"/>
  <c r="V122" i="5" s="1"/>
  <c r="X122" i="5" s="1"/>
  <c r="AI130" i="5"/>
  <c r="V130" i="5" s="1"/>
  <c r="X130" i="5" s="1"/>
  <c r="AI90" i="5"/>
  <c r="V90" i="5" s="1"/>
  <c r="AI124" i="5"/>
  <c r="V124" i="5" s="1"/>
  <c r="X124" i="5" s="1"/>
  <c r="AI109" i="5"/>
  <c r="V109" i="5" s="1"/>
  <c r="X109" i="5" s="1"/>
  <c r="AI216" i="5"/>
  <c r="V216" i="5" s="1"/>
  <c r="X216" i="5" s="1"/>
  <c r="AI95" i="5"/>
  <c r="V95" i="5" s="1"/>
  <c r="AI214" i="5"/>
  <c r="V214" i="5" s="1"/>
  <c r="AI265" i="5"/>
  <c r="V265" i="5" s="1"/>
  <c r="X265" i="5" s="1"/>
  <c r="V139" i="5"/>
  <c r="AI96" i="5"/>
  <c r="V96" i="5" s="1"/>
  <c r="AI134" i="5"/>
  <c r="V134" i="5" s="1"/>
  <c r="AI100" i="5"/>
  <c r="V100" i="5" s="1"/>
  <c r="X100" i="5" s="1"/>
  <c r="AI327" i="5"/>
  <c r="V327" i="5" s="1"/>
  <c r="X327" i="5" s="1"/>
  <c r="AI280" i="5"/>
  <c r="V280" i="5" s="1"/>
  <c r="X280" i="5" s="1"/>
  <c r="AI320" i="5"/>
  <c r="V320" i="5" s="1"/>
  <c r="AI205" i="5"/>
  <c r="V205" i="5" s="1"/>
  <c r="AI268" i="5"/>
  <c r="V268" i="5" s="1"/>
  <c r="X268" i="5" s="1"/>
  <c r="AI99" i="5"/>
  <c r="V99" i="5" s="1"/>
  <c r="X99" i="5" s="1"/>
  <c r="AI201" i="5"/>
  <c r="V201" i="5" s="1"/>
  <c r="AI202" i="5"/>
  <c r="V202" i="5" s="1"/>
  <c r="V133" i="5"/>
  <c r="AI340" i="5"/>
  <c r="V340" i="5" s="1"/>
  <c r="X340" i="5" s="1"/>
  <c r="AI348" i="5"/>
  <c r="V348" i="5" s="1"/>
  <c r="X348" i="5" s="1"/>
  <c r="AI178" i="5"/>
  <c r="V178" i="5" s="1"/>
  <c r="X178" i="5" s="1"/>
  <c r="AI261" i="5"/>
  <c r="V261" i="5" s="1"/>
  <c r="X261" i="5" s="1"/>
  <c r="AI241" i="5"/>
  <c r="V241" i="5" s="1"/>
  <c r="AI255" i="5"/>
  <c r="V255" i="5" s="1"/>
  <c r="AI223" i="5"/>
  <c r="V223" i="5" s="1"/>
  <c r="X223" i="5" s="1"/>
  <c r="AI142" i="5"/>
  <c r="V142" i="5" s="1"/>
  <c r="AI162" i="5"/>
  <c r="V162" i="5" s="1"/>
  <c r="AI292" i="5"/>
  <c r="V292" i="5" s="1"/>
  <c r="AI238" i="5"/>
  <c r="V238" i="5" s="1"/>
  <c r="AI334" i="5"/>
  <c r="V334" i="5" s="1"/>
  <c r="X334" i="5" s="1"/>
  <c r="AI245" i="5"/>
  <c r="V245" i="5" s="1"/>
  <c r="AI126" i="5"/>
  <c r="V126" i="5" s="1"/>
  <c r="AI185" i="5"/>
  <c r="V185" i="5" s="1"/>
  <c r="AI243" i="5"/>
  <c r="V243" i="5" s="1"/>
  <c r="AI256" i="5"/>
  <c r="V256" i="5" s="1"/>
  <c r="X256" i="5" s="1"/>
  <c r="AI246" i="5"/>
  <c r="V246" i="5" s="1"/>
  <c r="X246" i="5" s="1"/>
  <c r="AI297" i="5"/>
  <c r="AI50" i="5"/>
  <c r="V50" i="5" s="1"/>
  <c r="X50" i="5" s="1"/>
  <c r="AI211" i="5"/>
  <c r="V211" i="5" s="1"/>
  <c r="X211" i="5" s="1"/>
  <c r="AI31" i="5"/>
  <c r="V31" i="5" s="1"/>
  <c r="X31" i="5" s="1"/>
  <c r="AI354" i="5"/>
  <c r="V354" i="5" s="1"/>
  <c r="X354" i="5" s="1"/>
  <c r="AI40" i="5"/>
  <c r="V40" i="5" s="1"/>
  <c r="X40" i="5" s="1"/>
  <c r="AI306" i="5"/>
  <c r="V306" i="5" s="1"/>
  <c r="X306" i="5" s="1"/>
  <c r="AI346" i="5"/>
  <c r="V346" i="5" s="1"/>
  <c r="X346" i="5" s="1"/>
  <c r="AI172" i="5"/>
  <c r="V172" i="5" s="1"/>
  <c r="X172" i="5" s="1"/>
  <c r="AI337" i="5"/>
  <c r="V337" i="5" s="1"/>
  <c r="X337" i="5" s="1"/>
  <c r="AI152" i="5"/>
  <c r="V152" i="5" s="1"/>
  <c r="X152" i="5" s="1"/>
  <c r="AI37" i="5"/>
  <c r="V37" i="5" s="1"/>
  <c r="X37" i="5" s="1"/>
  <c r="AI165" i="5"/>
  <c r="V165" i="5" s="1"/>
  <c r="X165" i="5" s="1"/>
  <c r="AI22" i="5"/>
  <c r="V22" i="5" s="1"/>
  <c r="X22" i="5" s="1"/>
  <c r="AI72" i="5"/>
  <c r="V72" i="5" s="1"/>
  <c r="X72" i="5" s="1"/>
  <c r="W103" i="5"/>
  <c r="X103" i="5" s="1"/>
  <c r="AI56" i="5"/>
  <c r="V56" i="5" s="1"/>
  <c r="X56" i="5" s="1"/>
  <c r="AI323" i="5"/>
  <c r="V323" i="5" s="1"/>
  <c r="X323" i="5" s="1"/>
  <c r="AI25" i="5"/>
  <c r="V25" i="5" s="1"/>
  <c r="X25" i="5" s="1"/>
  <c r="AI84" i="5"/>
  <c r="V84" i="5" s="1"/>
  <c r="X84" i="5" s="1"/>
  <c r="AI21" i="5"/>
  <c r="V21" i="5" s="1"/>
  <c r="X21" i="5" s="1"/>
  <c r="AI197" i="5"/>
  <c r="V197" i="5" s="1"/>
  <c r="X197" i="5" s="1"/>
  <c r="AI28" i="5"/>
  <c r="V28" i="5" s="1"/>
  <c r="X28" i="5" s="1"/>
  <c r="AI116" i="5"/>
  <c r="V116" i="5" s="1"/>
  <c r="X116" i="5" s="1"/>
  <c r="AI38" i="5"/>
  <c r="V38" i="5" s="1"/>
  <c r="X38" i="5" s="1"/>
  <c r="AI164" i="5"/>
  <c r="V164" i="5" s="1"/>
  <c r="X164" i="5" s="1"/>
  <c r="AI66" i="5"/>
  <c r="V66" i="5" s="1"/>
  <c r="X66" i="5" s="1"/>
  <c r="AI322" i="5"/>
  <c r="V322" i="5" s="1"/>
  <c r="X322" i="5" s="1"/>
  <c r="AI68" i="5"/>
  <c r="V68" i="5" s="1"/>
  <c r="X68" i="5" s="1"/>
  <c r="AI19" i="5"/>
  <c r="V19" i="5" s="1"/>
  <c r="X19" i="5" s="1"/>
  <c r="AI104" i="5"/>
  <c r="V104" i="5" s="1"/>
  <c r="X104" i="5" s="1"/>
  <c r="AI105" i="5"/>
  <c r="V105" i="5" s="1"/>
  <c r="X105" i="5" s="1"/>
  <c r="AI181" i="5"/>
  <c r="V181" i="5" s="1"/>
  <c r="X181" i="5" s="1"/>
  <c r="AI53" i="5"/>
  <c r="V53" i="5" s="1"/>
  <c r="X53" i="5" s="1"/>
  <c r="AI80" i="5"/>
  <c r="V80" i="5" s="1"/>
  <c r="X80" i="5" s="1"/>
  <c r="AI351" i="5"/>
  <c r="V351" i="5" s="1"/>
  <c r="X351" i="5" s="1"/>
  <c r="AI78" i="5"/>
  <c r="V78" i="5" s="1"/>
  <c r="X78" i="5" s="1"/>
  <c r="AI60" i="5"/>
  <c r="V60" i="5" s="1"/>
  <c r="X60" i="5" s="1"/>
  <c r="AI276" i="5"/>
  <c r="V276" i="5" s="1"/>
  <c r="X276" i="5" s="1"/>
  <c r="AI30" i="5"/>
  <c r="V30" i="5" s="1"/>
  <c r="X30" i="5" s="1"/>
  <c r="W139" i="5"/>
  <c r="AI9" i="5"/>
  <c r="V9" i="5" s="1"/>
  <c r="AI62" i="5"/>
  <c r="V62" i="5" s="1"/>
  <c r="X62" i="5" s="1"/>
  <c r="AI285" i="5"/>
  <c r="V285" i="5" s="1"/>
  <c r="X285" i="5" s="1"/>
  <c r="AI353" i="5"/>
  <c r="V353" i="5" s="1"/>
  <c r="X353" i="5" s="1"/>
  <c r="X159" i="5"/>
  <c r="AI76" i="5"/>
  <c r="V76" i="5" s="1"/>
  <c r="X76" i="5" s="1"/>
  <c r="AI14" i="5"/>
  <c r="V14" i="5" s="1"/>
  <c r="AI355" i="5"/>
  <c r="V355" i="5" s="1"/>
  <c r="X355" i="5" s="1"/>
  <c r="AI184" i="5"/>
  <c r="V184" i="5" s="1"/>
  <c r="X184" i="5" s="1"/>
  <c r="X154" i="5"/>
  <c r="AI319" i="5"/>
  <c r="V319" i="5" s="1"/>
  <c r="X319" i="5" s="1"/>
  <c r="AI51" i="5"/>
  <c r="V51" i="5" s="1"/>
  <c r="X51" i="5" s="1"/>
  <c r="AI57" i="5"/>
  <c r="V57" i="5" s="1"/>
  <c r="X57" i="5" s="1"/>
  <c r="X48" i="5"/>
  <c r="X180" i="5"/>
  <c r="AI11" i="5"/>
  <c r="V11" i="5" s="1"/>
  <c r="AI286" i="5"/>
  <c r="V286" i="5" s="1"/>
  <c r="X286" i="5" s="1"/>
  <c r="X141" i="5"/>
  <c r="W133" i="5"/>
  <c r="AI336" i="5"/>
  <c r="V336" i="5" s="1"/>
  <c r="X336" i="5" s="1"/>
  <c r="AI106" i="5"/>
  <c r="V106" i="5" s="1"/>
  <c r="X106" i="5" s="1"/>
  <c r="AI74" i="5"/>
  <c r="V74" i="5" s="1"/>
  <c r="X74" i="5" s="1"/>
  <c r="W5" i="5"/>
  <c r="V5" i="5"/>
  <c r="AI218" i="5"/>
  <c r="V218" i="5" s="1"/>
  <c r="X218" i="5" s="1"/>
  <c r="AI7" i="5"/>
  <c r="V7" i="5" s="1"/>
  <c r="W316" i="5"/>
  <c r="V316" i="5"/>
  <c r="AI113" i="5"/>
  <c r="V113" i="5" s="1"/>
  <c r="X113" i="5" s="1"/>
  <c r="X177" i="5"/>
  <c r="AI82" i="5"/>
  <c r="V82" i="5" s="1"/>
  <c r="X82" i="5" s="1"/>
  <c r="AI155" i="5"/>
  <c r="V155" i="5" s="1"/>
  <c r="X155" i="5" s="1"/>
  <c r="AI10" i="5"/>
  <c r="V10" i="5" s="1"/>
  <c r="AI230" i="5"/>
  <c r="V230" i="5" s="1"/>
  <c r="X230" i="5" s="1"/>
  <c r="W97" i="5"/>
  <c r="X263" i="5"/>
  <c r="AI350" i="5"/>
  <c r="V350" i="5" s="1"/>
  <c r="X350" i="5" s="1"/>
  <c r="AI149" i="5"/>
  <c r="V149" i="5" s="1"/>
  <c r="X149" i="5" s="1"/>
  <c r="W190" i="5"/>
  <c r="V190" i="5"/>
  <c r="AI70" i="5"/>
  <c r="V70" i="5" s="1"/>
  <c r="X70" i="5" s="1"/>
  <c r="AI189" i="5"/>
  <c r="V189" i="5" s="1"/>
  <c r="X189" i="5" s="1"/>
  <c r="X257" i="5"/>
  <c r="AI326" i="5"/>
  <c r="V326" i="5" s="1"/>
  <c r="X326" i="5" s="1"/>
  <c r="AI222" i="5"/>
  <c r="V222" i="5" s="1"/>
  <c r="X222" i="5" s="1"/>
  <c r="AI229" i="5"/>
  <c r="V229" i="5" s="1"/>
  <c r="X229" i="5" s="1"/>
  <c r="AI219" i="5"/>
  <c r="V219" i="5" s="1"/>
  <c r="X219" i="5" s="1"/>
  <c r="AI210" i="5"/>
  <c r="V210" i="5" s="1"/>
  <c r="X210" i="5" s="1"/>
  <c r="X133" i="5" l="1"/>
  <c r="X97" i="5"/>
  <c r="X139" i="5"/>
  <c r="X217" i="5"/>
  <c r="X224" i="5"/>
  <c r="X226" i="5"/>
  <c r="X237" i="5"/>
  <c r="X287" i="5"/>
  <c r="X125" i="5"/>
  <c r="X144" i="5"/>
  <c r="X332" i="5"/>
  <c r="X142" i="5"/>
  <c r="X283" i="5"/>
  <c r="X195" i="5"/>
  <c r="X107" i="5"/>
  <c r="X339" i="5"/>
  <c r="X101" i="5"/>
  <c r="X96" i="5"/>
  <c r="X93" i="5"/>
  <c r="X225" i="5"/>
  <c r="X213" i="5"/>
  <c r="X214" i="5"/>
  <c r="X236" i="5"/>
  <c r="X162" i="5"/>
  <c r="X201" i="5"/>
  <c r="X131" i="5"/>
  <c r="X234" i="5"/>
  <c r="X320" i="5"/>
  <c r="X29" i="5"/>
  <c r="X5" i="5"/>
  <c r="X208" i="5"/>
  <c r="X251" i="5"/>
  <c r="X241" i="5"/>
  <c r="X315" i="5"/>
  <c r="X190" i="5"/>
  <c r="X238" i="5"/>
  <c r="X291" i="5"/>
  <c r="X206" i="5"/>
  <c r="X185" i="5"/>
  <c r="X267" i="5"/>
  <c r="X316" i="5"/>
  <c r="X243" i="5"/>
  <c r="X275" i="5"/>
  <c r="X304" i="5"/>
  <c r="X220" i="5"/>
  <c r="X338" i="5"/>
  <c r="X274" i="5"/>
  <c r="X295" i="5"/>
  <c r="X255" i="5"/>
  <c r="X314" i="5"/>
  <c r="X137" i="5"/>
  <c r="X299" i="5"/>
  <c r="X119" i="5"/>
  <c r="X17" i="5"/>
  <c r="X198" i="5"/>
  <c r="X289" i="5"/>
  <c r="X35" i="5"/>
  <c r="X183" i="5"/>
  <c r="X344" i="5"/>
  <c r="X292" i="5"/>
  <c r="X242" i="5"/>
  <c r="X329" i="5"/>
  <c r="X239" i="5"/>
  <c r="X227" i="5"/>
  <c r="X245" i="5"/>
  <c r="X202" i="5"/>
  <c r="X134" i="5"/>
  <c r="X205" i="5"/>
  <c r="X110" i="5"/>
  <c r="X95" i="5"/>
  <c r="X273" i="5"/>
  <c r="X126" i="5"/>
  <c r="X247" i="5"/>
  <c r="R357" i="5" l="1"/>
  <c r="R257" i="5"/>
  <c r="S257" i="5"/>
  <c r="R71" i="5"/>
  <c r="S71" i="5"/>
  <c r="R255" i="5"/>
  <c r="S255" i="5"/>
  <c r="R254" i="5"/>
  <c r="S254" i="5"/>
  <c r="R100" i="5"/>
  <c r="S100" i="5"/>
  <c r="R157" i="5"/>
  <c r="S157" i="5"/>
  <c r="R289" i="5"/>
  <c r="S289" i="5"/>
  <c r="S287" i="5"/>
  <c r="T289" i="5" l="1"/>
  <c r="T254" i="5"/>
  <c r="T255" i="5"/>
  <c r="T157" i="5"/>
  <c r="T100" i="5"/>
  <c r="T71" i="5"/>
  <c r="T257" i="5"/>
  <c r="R240" i="5"/>
  <c r="S240" i="5"/>
  <c r="R332" i="5"/>
  <c r="S332" i="5"/>
  <c r="S185" i="5"/>
  <c r="S245" i="5"/>
  <c r="S191" i="5"/>
  <c r="R256" i="5"/>
  <c r="S266" i="5"/>
  <c r="S188" i="5"/>
  <c r="S326" i="5"/>
  <c r="S145" i="5"/>
  <c r="R338" i="5"/>
  <c r="S284" i="5"/>
  <c r="S127" i="5"/>
  <c r="R281" i="5"/>
  <c r="S230" i="5"/>
  <c r="S329" i="5"/>
  <c r="R253" i="5"/>
  <c r="R269" i="5"/>
  <c r="S227" i="5"/>
  <c r="R97" i="5"/>
  <c r="R339" i="5"/>
  <c r="R330" i="5"/>
  <c r="R213" i="5"/>
  <c r="R212" i="5"/>
  <c r="S233" i="5"/>
  <c r="S251" i="5"/>
  <c r="S218" i="5"/>
  <c r="R259" i="5"/>
  <c r="S194" i="5"/>
  <c r="S203" i="5"/>
  <c r="S299" i="5"/>
  <c r="S260" i="5"/>
  <c r="S221" i="5"/>
  <c r="R297" i="5"/>
  <c r="R180" i="5"/>
  <c r="R243" i="5"/>
  <c r="S278" i="5"/>
  <c r="S101" i="5"/>
  <c r="R344" i="5"/>
  <c r="S290" i="5"/>
  <c r="S206" i="5"/>
  <c r="S295" i="5"/>
  <c r="S274" i="5"/>
  <c r="S197" i="5"/>
  <c r="S298" i="5"/>
  <c r="S111" i="5"/>
  <c r="R92" i="5"/>
  <c r="S92" i="5"/>
  <c r="R93" i="5"/>
  <c r="S93" i="5"/>
  <c r="R27" i="5"/>
  <c r="S27" i="5"/>
  <c r="S271" i="5"/>
  <c r="S150" i="5"/>
  <c r="S137" i="5"/>
  <c r="S132" i="5"/>
  <c r="S231" i="5"/>
  <c r="S123" i="5"/>
  <c r="S336" i="5"/>
  <c r="S335" i="5"/>
  <c r="S190" i="5"/>
  <c r="S228" i="5"/>
  <c r="S215" i="5"/>
  <c r="S292" i="5"/>
  <c r="S133" i="5"/>
  <c r="S182" i="5"/>
  <c r="S288" i="5"/>
  <c r="S237" i="5"/>
  <c r="S183" i="5"/>
  <c r="S129" i="5"/>
  <c r="S279" i="5"/>
  <c r="S201" i="5"/>
  <c r="S120" i="5"/>
  <c r="S307" i="5"/>
  <c r="S122" i="5"/>
  <c r="S214" i="5"/>
  <c r="S172" i="5"/>
  <c r="S273" i="5"/>
  <c r="S144" i="5"/>
  <c r="S10" i="5"/>
  <c r="S232" i="5"/>
  <c r="S160" i="5"/>
  <c r="S200" i="5"/>
  <c r="S125" i="5"/>
  <c r="S151" i="5"/>
  <c r="S171" i="5"/>
  <c r="S310" i="5"/>
  <c r="S286" i="5"/>
  <c r="S134" i="5"/>
  <c r="S199" i="5"/>
  <c r="S305" i="5"/>
  <c r="S177" i="5"/>
  <c r="S90" i="5"/>
  <c r="S162" i="5"/>
  <c r="S282" i="5"/>
  <c r="S242" i="5"/>
  <c r="S217" i="5"/>
  <c r="S189" i="5"/>
  <c r="S313" i="5"/>
  <c r="S265" i="5"/>
  <c r="S94" i="5"/>
  <c r="S173" i="5"/>
  <c r="S119" i="5"/>
  <c r="S285" i="5"/>
  <c r="S222" i="5"/>
  <c r="S168" i="5"/>
  <c r="S114" i="5"/>
  <c r="S276" i="5"/>
  <c r="S159" i="5"/>
  <c r="S105" i="5"/>
  <c r="S211" i="5"/>
  <c r="S318" i="5"/>
  <c r="S264" i="5"/>
  <c r="S229" i="5"/>
  <c r="S170" i="5"/>
  <c r="S187" i="5"/>
  <c r="S135" i="5"/>
  <c r="S275" i="5"/>
  <c r="S325" i="5"/>
  <c r="S283" i="5"/>
  <c r="S106" i="5"/>
  <c r="S270" i="5"/>
  <c r="S99" i="5"/>
  <c r="S250" i="5"/>
  <c r="S208" i="5"/>
  <c r="S258" i="5"/>
  <c r="S235" i="5"/>
  <c r="S308" i="5"/>
  <c r="S226" i="5"/>
  <c r="S153" i="5"/>
  <c r="S263" i="5"/>
  <c r="S184" i="5"/>
  <c r="S340" i="5"/>
  <c r="S322" i="5"/>
  <c r="S280" i="5"/>
  <c r="S241" i="5"/>
  <c r="S103" i="5"/>
  <c r="S324" i="5"/>
  <c r="S315" i="5"/>
  <c r="S156" i="5"/>
  <c r="S13" i="5"/>
  <c r="S323" i="5"/>
  <c r="S204" i="5"/>
  <c r="S312" i="5"/>
  <c r="S224" i="5"/>
  <c r="S351" i="5"/>
  <c r="S300" i="5"/>
  <c r="S196" i="5"/>
  <c r="S223" i="5"/>
  <c r="S44" i="5"/>
  <c r="S181" i="5"/>
  <c r="S311" i="5"/>
  <c r="S337" i="5"/>
  <c r="S319" i="5"/>
  <c r="S91" i="5"/>
  <c r="S219" i="5"/>
  <c r="S205" i="5"/>
  <c r="S210" i="5"/>
  <c r="S267" i="5"/>
  <c r="S209" i="5"/>
  <c r="S195" i="5"/>
  <c r="S234" i="5"/>
  <c r="S146" i="5"/>
  <c r="S96" i="5"/>
  <c r="S306" i="5"/>
  <c r="S112" i="5"/>
  <c r="S147" i="5"/>
  <c r="S7" i="5"/>
  <c r="S246" i="5"/>
  <c r="S192" i="5"/>
  <c r="S138" i="5"/>
  <c r="S261" i="5"/>
  <c r="S244" i="5"/>
  <c r="S178" i="5"/>
  <c r="S345" i="5"/>
  <c r="S291" i="5"/>
  <c r="S216" i="5"/>
  <c r="S202" i="5"/>
  <c r="S130" i="5"/>
  <c r="S193" i="5"/>
  <c r="R8" i="5"/>
  <c r="S8" i="5"/>
  <c r="S220" i="5"/>
  <c r="S302" i="5"/>
  <c r="S355" i="5"/>
  <c r="S334" i="5"/>
  <c r="S316" i="5"/>
  <c r="S30" i="5"/>
  <c r="S40" i="5"/>
  <c r="S25" i="5"/>
  <c r="S16" i="5"/>
  <c r="S28" i="5"/>
  <c r="S36" i="5"/>
  <c r="S22" i="5"/>
  <c r="S17" i="5"/>
  <c r="S55" i="5"/>
  <c r="S34" i="5"/>
  <c r="S41" i="5"/>
  <c r="S77" i="5"/>
  <c r="S19" i="5"/>
  <c r="S52" i="5"/>
  <c r="S43" i="5"/>
  <c r="S24" i="5"/>
  <c r="S21" i="5"/>
  <c r="S37" i="5"/>
  <c r="S87" i="5"/>
  <c r="S65" i="5"/>
  <c r="S247" i="5"/>
  <c r="S53" i="5"/>
  <c r="S58" i="5"/>
  <c r="S49" i="5"/>
  <c r="S35" i="5"/>
  <c r="S29" i="5"/>
  <c r="S31" i="5"/>
  <c r="S4" i="5"/>
  <c r="S124" i="5"/>
  <c r="S293" i="5"/>
  <c r="T93" i="5" l="1"/>
  <c r="T8" i="5"/>
  <c r="T27" i="5"/>
  <c r="T332" i="5"/>
  <c r="R287" i="5"/>
  <c r="T287" i="5" s="1"/>
  <c r="T92" i="5"/>
  <c r="T240" i="5"/>
  <c r="S272" i="5"/>
  <c r="S314" i="5"/>
  <c r="S163" i="5"/>
  <c r="S175" i="5"/>
  <c r="S207" i="5"/>
  <c r="S174" i="5"/>
  <c r="S252" i="5"/>
  <c r="S238" i="5"/>
  <c r="R239" i="5"/>
  <c r="S239" i="5"/>
  <c r="S18" i="5"/>
  <c r="S277" i="5"/>
  <c r="S225" i="5"/>
  <c r="S126" i="5"/>
  <c r="S268" i="5"/>
  <c r="S46" i="5"/>
  <c r="S95" i="5"/>
  <c r="S108" i="5"/>
  <c r="S198" i="5"/>
  <c r="S249" i="5"/>
  <c r="S102" i="5"/>
  <c r="S69" i="5"/>
  <c r="S67" i="5"/>
  <c r="S70" i="5"/>
  <c r="S61" i="5"/>
  <c r="S85" i="5"/>
  <c r="S73" i="5"/>
  <c r="S82" i="5"/>
  <c r="R176" i="5"/>
  <c r="S176" i="5"/>
  <c r="R320" i="5"/>
  <c r="S320" i="5"/>
  <c r="R161" i="5"/>
  <c r="S161" i="5"/>
  <c r="R179" i="5"/>
  <c r="S179" i="5"/>
  <c r="R116" i="5"/>
  <c r="S116" i="5"/>
  <c r="R353" i="5"/>
  <c r="S353" i="5"/>
  <c r="S76" i="5"/>
  <c r="S79" i="5"/>
  <c r="R164" i="5"/>
  <c r="S164" i="5"/>
  <c r="R152" i="5"/>
  <c r="S152" i="5"/>
  <c r="R155" i="5"/>
  <c r="S155" i="5"/>
  <c r="R110" i="5"/>
  <c r="S110" i="5"/>
  <c r="R301" i="5"/>
  <c r="S301" i="5"/>
  <c r="R139" i="5"/>
  <c r="S139" i="5"/>
  <c r="R143" i="5"/>
  <c r="S143" i="5"/>
  <c r="R117" i="5"/>
  <c r="S117" i="5"/>
  <c r="S343" i="5"/>
  <c r="S109" i="5"/>
  <c r="R327" i="5"/>
  <c r="S327" i="5"/>
  <c r="R236" i="5"/>
  <c r="S236" i="5"/>
  <c r="R186" i="5"/>
  <c r="S186" i="5"/>
  <c r="R158" i="5"/>
  <c r="S158" i="5"/>
  <c r="S342" i="5"/>
  <c r="R303" i="5"/>
  <c r="S303" i="5"/>
  <c r="S64" i="5"/>
  <c r="R115" i="5"/>
  <c r="S115" i="5"/>
  <c r="R296" i="5"/>
  <c r="S296" i="5"/>
  <c r="R225" i="5"/>
  <c r="R113" i="5"/>
  <c r="S113" i="5"/>
  <c r="R98" i="5"/>
  <c r="S98" i="5"/>
  <c r="R131" i="5"/>
  <c r="S131" i="5"/>
  <c r="R309" i="5"/>
  <c r="S309" i="5"/>
  <c r="R198" i="5"/>
  <c r="R167" i="5"/>
  <c r="S167" i="5"/>
  <c r="R148" i="5"/>
  <c r="S148" i="5"/>
  <c r="R89" i="5"/>
  <c r="S89" i="5"/>
  <c r="R328" i="5"/>
  <c r="S328" i="5"/>
  <c r="R331" i="5"/>
  <c r="S331" i="5"/>
  <c r="S121" i="5"/>
  <c r="R348" i="5"/>
  <c r="S348" i="5"/>
  <c r="R346" i="5"/>
  <c r="S346" i="5"/>
  <c r="R169" i="5"/>
  <c r="S169" i="5"/>
  <c r="R88" i="5"/>
  <c r="S88" i="5"/>
  <c r="R136" i="5"/>
  <c r="S136" i="5"/>
  <c r="R118" i="5"/>
  <c r="S118" i="5"/>
  <c r="R165" i="5"/>
  <c r="S165" i="5"/>
  <c r="R354" i="5"/>
  <c r="S354" i="5"/>
  <c r="R142" i="5"/>
  <c r="S142" i="5"/>
  <c r="R104" i="5"/>
  <c r="S104" i="5"/>
  <c r="R341" i="5"/>
  <c r="S341" i="5"/>
  <c r="R349" i="5"/>
  <c r="S349" i="5"/>
  <c r="R174" i="5"/>
  <c r="R128" i="5"/>
  <c r="S128" i="5"/>
  <c r="R350" i="5"/>
  <c r="S350" i="5"/>
  <c r="R107" i="5"/>
  <c r="S107" i="5"/>
  <c r="R149" i="5"/>
  <c r="S149" i="5"/>
  <c r="S63" i="5"/>
  <c r="S141" i="5"/>
  <c r="R347" i="5"/>
  <c r="S347" i="5"/>
  <c r="R154" i="5"/>
  <c r="S154" i="5"/>
  <c r="R166" i="5"/>
  <c r="S166" i="5"/>
  <c r="R175" i="5"/>
  <c r="R140" i="5"/>
  <c r="S140" i="5"/>
  <c r="R262" i="5"/>
  <c r="S262" i="5"/>
  <c r="R333" i="5"/>
  <c r="S333" i="5"/>
  <c r="S60" i="5"/>
  <c r="R11" i="5"/>
  <c r="S11" i="5"/>
  <c r="R14" i="5"/>
  <c r="S14" i="5"/>
  <c r="S66" i="5"/>
  <c r="S6" i="5"/>
  <c r="R15" i="5"/>
  <c r="S15" i="5"/>
  <c r="R9" i="5"/>
  <c r="S9" i="5"/>
  <c r="R12" i="5"/>
  <c r="S12" i="5"/>
  <c r="S304" i="5"/>
  <c r="S294" i="5"/>
  <c r="R67" i="5"/>
  <c r="T67" i="5" s="1"/>
  <c r="R70" i="5"/>
  <c r="T70" i="5" s="1"/>
  <c r="R61" i="5"/>
  <c r="T61" i="5" s="1"/>
  <c r="R69" i="5"/>
  <c r="R85" i="5"/>
  <c r="R248" i="5"/>
  <c r="S248" i="5"/>
  <c r="R317" i="5"/>
  <c r="S317" i="5"/>
  <c r="R79" i="5"/>
  <c r="R76" i="5"/>
  <c r="R74" i="5"/>
  <c r="S74" i="5"/>
  <c r="R32" i="5"/>
  <c r="S32" i="5"/>
  <c r="R23" i="5"/>
  <c r="S23" i="5"/>
  <c r="R66" i="5"/>
  <c r="R64" i="5"/>
  <c r="R72" i="5"/>
  <c r="S72" i="5"/>
  <c r="R62" i="5"/>
  <c r="S62" i="5"/>
  <c r="R68" i="5"/>
  <c r="S68" i="5"/>
  <c r="R86" i="5"/>
  <c r="S86" i="5"/>
  <c r="R39" i="5"/>
  <c r="S39" i="5"/>
  <c r="R42" i="5"/>
  <c r="S42" i="5"/>
  <c r="R84" i="5"/>
  <c r="S84" i="5"/>
  <c r="R48" i="5"/>
  <c r="S48" i="5"/>
  <c r="R78" i="5"/>
  <c r="S78" i="5"/>
  <c r="R54" i="5"/>
  <c r="S54" i="5"/>
  <c r="R51" i="5"/>
  <c r="S51" i="5"/>
  <c r="R57" i="5"/>
  <c r="S57" i="5"/>
  <c r="R33" i="5"/>
  <c r="S33" i="5"/>
  <c r="R83" i="5"/>
  <c r="S83" i="5"/>
  <c r="R50" i="5"/>
  <c r="S50" i="5"/>
  <c r="R26" i="5"/>
  <c r="S26" i="5"/>
  <c r="R59" i="5"/>
  <c r="S59" i="5"/>
  <c r="R47" i="5"/>
  <c r="S47" i="5"/>
  <c r="R80" i="5"/>
  <c r="S80" i="5"/>
  <c r="R63" i="5"/>
  <c r="R45" i="5"/>
  <c r="S45" i="5"/>
  <c r="R82" i="5"/>
  <c r="R81" i="5"/>
  <c r="S81" i="5"/>
  <c r="R73" i="5"/>
  <c r="R38" i="5"/>
  <c r="S38" i="5"/>
  <c r="R56" i="5"/>
  <c r="S56" i="5"/>
  <c r="R75" i="5"/>
  <c r="S75" i="5"/>
  <c r="R20" i="5"/>
  <c r="S20" i="5"/>
  <c r="R60" i="5"/>
  <c r="R5" i="5"/>
  <c r="S5" i="5"/>
  <c r="T82" i="5" l="1"/>
  <c r="T198" i="5"/>
  <c r="T73" i="5"/>
  <c r="T64" i="5"/>
  <c r="T79" i="5"/>
  <c r="T69" i="5"/>
  <c r="T174" i="5"/>
  <c r="T175" i="5"/>
  <c r="T136" i="5"/>
  <c r="T131" i="5"/>
  <c r="T76" i="5"/>
  <c r="T186" i="5"/>
  <c r="T60" i="5"/>
  <c r="T225" i="5"/>
  <c r="T85" i="5"/>
  <c r="T328" i="5"/>
  <c r="T248" i="5"/>
  <c r="T142" i="5"/>
  <c r="T348" i="5"/>
  <c r="T167" i="5"/>
  <c r="T113" i="5"/>
  <c r="T115" i="5"/>
  <c r="T139" i="5"/>
  <c r="T164" i="5"/>
  <c r="T353" i="5"/>
  <c r="T116" i="5"/>
  <c r="T320" i="5"/>
  <c r="T80" i="5"/>
  <c r="T48" i="5"/>
  <c r="T56" i="5"/>
  <c r="T59" i="5"/>
  <c r="T354" i="5"/>
  <c r="T89" i="5"/>
  <c r="T98" i="5"/>
  <c r="T117" i="5"/>
  <c r="T301" i="5"/>
  <c r="T179" i="5"/>
  <c r="T176" i="5"/>
  <c r="T83" i="5"/>
  <c r="T81" i="5"/>
  <c r="T51" i="5"/>
  <c r="T39" i="5"/>
  <c r="T68" i="5"/>
  <c r="T66" i="5"/>
  <c r="T32" i="5"/>
  <c r="T12" i="5"/>
  <c r="T11" i="5"/>
  <c r="T262" i="5"/>
  <c r="T107" i="5"/>
  <c r="T341" i="5"/>
  <c r="T140" i="5"/>
  <c r="T154" i="5"/>
  <c r="T350" i="5"/>
  <c r="T349" i="5"/>
  <c r="T165" i="5"/>
  <c r="T88" i="5"/>
  <c r="T169" i="5"/>
  <c r="T327" i="5"/>
  <c r="T62" i="5"/>
  <c r="T23" i="5"/>
  <c r="R19" i="5"/>
  <c r="T19" i="5" s="1"/>
  <c r="R52" i="5"/>
  <c r="T52" i="5" s="1"/>
  <c r="R114" i="5"/>
  <c r="T114" i="5" s="1"/>
  <c r="T155" i="5"/>
  <c r="R178" i="5"/>
  <c r="T178" i="5" s="1"/>
  <c r="R137" i="5"/>
  <c r="T137" i="5" s="1"/>
  <c r="R177" i="5"/>
  <c r="T177" i="5" s="1"/>
  <c r="R7" i="5"/>
  <c r="T7" i="5" s="1"/>
  <c r="R246" i="5"/>
  <c r="T246" i="5" s="1"/>
  <c r="R235" i="5"/>
  <c r="T235" i="5" s="1"/>
  <c r="R311" i="5"/>
  <c r="T311" i="5" s="1"/>
  <c r="R172" i="5"/>
  <c r="T172" i="5" s="1"/>
  <c r="R266" i="5"/>
  <c r="T266" i="5" s="1"/>
  <c r="S213" i="5"/>
  <c r="T213" i="5" s="1"/>
  <c r="S357" i="5"/>
  <c r="T357" i="5" s="1"/>
  <c r="S97" i="5"/>
  <c r="T97" i="5" s="1"/>
  <c r="R218" i="5"/>
  <c r="T218" i="5" s="1"/>
  <c r="R190" i="5"/>
  <c r="T190" i="5" s="1"/>
  <c r="R132" i="5"/>
  <c r="T132" i="5" s="1"/>
  <c r="T20" i="5"/>
  <c r="T33" i="5"/>
  <c r="T166" i="5"/>
  <c r="R90" i="5"/>
  <c r="T90" i="5" s="1"/>
  <c r="R96" i="5"/>
  <c r="T96" i="5" s="1"/>
  <c r="T158" i="5"/>
  <c r="T236" i="5"/>
  <c r="R125" i="5"/>
  <c r="T125" i="5" s="1"/>
  <c r="R351" i="5"/>
  <c r="T351" i="5" s="1"/>
  <c r="R220" i="5"/>
  <c r="T220" i="5" s="1"/>
  <c r="R123" i="5"/>
  <c r="T123" i="5" s="1"/>
  <c r="R282" i="5"/>
  <c r="T282" i="5" s="1"/>
  <c r="R261" i="5"/>
  <c r="T261" i="5" s="1"/>
  <c r="R103" i="5"/>
  <c r="T103" i="5" s="1"/>
  <c r="R258" i="5"/>
  <c r="T258" i="5" s="1"/>
  <c r="R91" i="5"/>
  <c r="T91" i="5" s="1"/>
  <c r="R355" i="5"/>
  <c r="T355" i="5" s="1"/>
  <c r="R274" i="5"/>
  <c r="T274" i="5" s="1"/>
  <c r="R284" i="5"/>
  <c r="T284" i="5" s="1"/>
  <c r="R290" i="5"/>
  <c r="T290" i="5" s="1"/>
  <c r="R206" i="5"/>
  <c r="T206" i="5" s="1"/>
  <c r="R101" i="5"/>
  <c r="T101" i="5" s="1"/>
  <c r="R233" i="5"/>
  <c r="T233" i="5" s="1"/>
  <c r="R53" i="5"/>
  <c r="T53" i="5" s="1"/>
  <c r="R29" i="5"/>
  <c r="T29" i="5" s="1"/>
  <c r="T317" i="5"/>
  <c r="T5" i="5"/>
  <c r="T38" i="5"/>
  <c r="T86" i="5"/>
  <c r="T72" i="5"/>
  <c r="R36" i="5"/>
  <c r="T36" i="5" s="1"/>
  <c r="R41" i="5"/>
  <c r="T41" i="5" s="1"/>
  <c r="R31" i="5"/>
  <c r="T31" i="5" s="1"/>
  <c r="R49" i="5"/>
  <c r="T49" i="5" s="1"/>
  <c r="R16" i="5"/>
  <c r="T16" i="5" s="1"/>
  <c r="R224" i="5"/>
  <c r="T224" i="5" s="1"/>
  <c r="T14" i="5"/>
  <c r="T333" i="5"/>
  <c r="R217" i="5"/>
  <c r="T217" i="5" s="1"/>
  <c r="T347" i="5"/>
  <c r="R336" i="5"/>
  <c r="T336" i="5" s="1"/>
  <c r="T128" i="5"/>
  <c r="T104" i="5"/>
  <c r="R153" i="5"/>
  <c r="T153" i="5" s="1"/>
  <c r="T118" i="5"/>
  <c r="R147" i="5"/>
  <c r="T147" i="5" s="1"/>
  <c r="T346" i="5"/>
  <c r="T331" i="5"/>
  <c r="T309" i="5"/>
  <c r="R315" i="5"/>
  <c r="T315" i="5" s="1"/>
  <c r="T296" i="5"/>
  <c r="T303" i="5"/>
  <c r="R288" i="5"/>
  <c r="T288" i="5" s="1"/>
  <c r="R133" i="5"/>
  <c r="T133" i="5" s="1"/>
  <c r="R10" i="5"/>
  <c r="T10" i="5" s="1"/>
  <c r="R275" i="5"/>
  <c r="T275" i="5" s="1"/>
  <c r="R271" i="5"/>
  <c r="T271" i="5" s="1"/>
  <c r="R205" i="5"/>
  <c r="T205" i="5" s="1"/>
  <c r="R250" i="5"/>
  <c r="T250" i="5" s="1"/>
  <c r="R279" i="5"/>
  <c r="T279" i="5" s="1"/>
  <c r="R185" i="5"/>
  <c r="T185" i="5" s="1"/>
  <c r="R260" i="5"/>
  <c r="T260" i="5" s="1"/>
  <c r="S281" i="5"/>
  <c r="T281" i="5" s="1"/>
  <c r="S344" i="5"/>
  <c r="T344" i="5" s="1"/>
  <c r="S212" i="5"/>
  <c r="T212" i="5" s="1"/>
  <c r="R326" i="5"/>
  <c r="T326" i="5" s="1"/>
  <c r="R278" i="5"/>
  <c r="T278" i="5" s="1"/>
  <c r="R124" i="5"/>
  <c r="T124" i="5" s="1"/>
  <c r="R28" i="5"/>
  <c r="T28" i="5" s="1"/>
  <c r="R22" i="5"/>
  <c r="T22" i="5" s="1"/>
  <c r="R307" i="5"/>
  <c r="T307" i="5" s="1"/>
  <c r="R21" i="5"/>
  <c r="T21" i="5" s="1"/>
  <c r="T26" i="5"/>
  <c r="T84" i="5"/>
  <c r="R35" i="5"/>
  <c r="T35" i="5" s="1"/>
  <c r="R55" i="5"/>
  <c r="T55" i="5" s="1"/>
  <c r="T149" i="5"/>
  <c r="T45" i="5"/>
  <c r="R4" i="5"/>
  <c r="T4" i="5" s="1"/>
  <c r="T75" i="5"/>
  <c r="T63" i="5"/>
  <c r="T47" i="5"/>
  <c r="T50" i="5"/>
  <c r="T57" i="5"/>
  <c r="T78" i="5"/>
  <c r="T42" i="5"/>
  <c r="R43" i="5"/>
  <c r="T43" i="5" s="1"/>
  <c r="R77" i="5"/>
  <c r="T77" i="5" s="1"/>
  <c r="R25" i="5"/>
  <c r="T25" i="5" s="1"/>
  <c r="R65" i="5"/>
  <c r="T65" i="5" s="1"/>
  <c r="T15" i="5"/>
  <c r="R173" i="5"/>
  <c r="T173" i="5" s="1"/>
  <c r="R135" i="5"/>
  <c r="T135" i="5" s="1"/>
  <c r="R170" i="5"/>
  <c r="T170" i="5" s="1"/>
  <c r="R340" i="5"/>
  <c r="T340" i="5" s="1"/>
  <c r="R138" i="5"/>
  <c r="T138" i="5" s="1"/>
  <c r="R146" i="5"/>
  <c r="T146" i="5" s="1"/>
  <c r="T148" i="5"/>
  <c r="R223" i="5"/>
  <c r="T223" i="5" s="1"/>
  <c r="R130" i="5"/>
  <c r="T130" i="5" s="1"/>
  <c r="R201" i="5"/>
  <c r="T201" i="5" s="1"/>
  <c r="T143" i="5"/>
  <c r="T110" i="5"/>
  <c r="T152" i="5"/>
  <c r="R273" i="5"/>
  <c r="T273" i="5" s="1"/>
  <c r="T161" i="5"/>
  <c r="R105" i="5"/>
  <c r="T105" i="5" s="1"/>
  <c r="R44" i="5"/>
  <c r="T44" i="5" s="1"/>
  <c r="R232" i="5"/>
  <c r="T232" i="5" s="1"/>
  <c r="R122" i="5"/>
  <c r="T122" i="5" s="1"/>
  <c r="R183" i="5"/>
  <c r="T183" i="5" s="1"/>
  <c r="R263" i="5"/>
  <c r="T263" i="5" s="1"/>
  <c r="R306" i="5"/>
  <c r="T306" i="5" s="1"/>
  <c r="R111" i="5"/>
  <c r="T111" i="5" s="1"/>
  <c r="R245" i="5"/>
  <c r="T245" i="5" s="1"/>
  <c r="R127" i="5"/>
  <c r="T127" i="5" s="1"/>
  <c r="S180" i="5"/>
  <c r="T180" i="5" s="1"/>
  <c r="S253" i="5"/>
  <c r="T253" i="5" s="1"/>
  <c r="S330" i="5"/>
  <c r="T330" i="5" s="1"/>
  <c r="S297" i="5"/>
  <c r="T297" i="5" s="1"/>
  <c r="R329" i="5"/>
  <c r="T329" i="5" s="1"/>
  <c r="T54" i="5"/>
  <c r="T74" i="5"/>
  <c r="R37" i="5"/>
  <c r="T37" i="5" s="1"/>
  <c r="T9" i="5"/>
  <c r="R214" i="5"/>
  <c r="T214" i="5" s="1"/>
  <c r="R30" i="5"/>
  <c r="T30" i="5" s="1"/>
  <c r="R40" i="5"/>
  <c r="T40" i="5" s="1"/>
  <c r="R17" i="5"/>
  <c r="T17" i="5" s="1"/>
  <c r="R24" i="5"/>
  <c r="T24" i="5" s="1"/>
  <c r="R112" i="5"/>
  <c r="T112" i="5" s="1"/>
  <c r="R195" i="5"/>
  <c r="T195" i="5" s="1"/>
  <c r="R159" i="5"/>
  <c r="T159" i="5" s="1"/>
  <c r="R99" i="5"/>
  <c r="T99" i="5" s="1"/>
  <c r="R202" i="5"/>
  <c r="T202" i="5" s="1"/>
  <c r="R160" i="5"/>
  <c r="T160" i="5" s="1"/>
  <c r="R345" i="5"/>
  <c r="T345" i="5" s="1"/>
  <c r="R94" i="5"/>
  <c r="T94" i="5" s="1"/>
  <c r="R335" i="5"/>
  <c r="T335" i="5" s="1"/>
  <c r="R120" i="5"/>
  <c r="T120" i="5" s="1"/>
  <c r="R242" i="5"/>
  <c r="T242" i="5" s="1"/>
  <c r="R156" i="5"/>
  <c r="T156" i="5" s="1"/>
  <c r="R181" i="5"/>
  <c r="T181" i="5" s="1"/>
  <c r="R168" i="5"/>
  <c r="T168" i="5" s="1"/>
  <c r="R231" i="5"/>
  <c r="T231" i="5" s="1"/>
  <c r="R151" i="5"/>
  <c r="T151" i="5" s="1"/>
  <c r="R241" i="5"/>
  <c r="T241" i="5" s="1"/>
  <c r="R244" i="5"/>
  <c r="T244" i="5" s="1"/>
  <c r="R299" i="5"/>
  <c r="T299" i="5" s="1"/>
  <c r="S339" i="5"/>
  <c r="T339" i="5" s="1"/>
  <c r="R230" i="5"/>
  <c r="T230" i="5" s="1"/>
  <c r="S269" i="5"/>
  <c r="T269" i="5" s="1"/>
  <c r="R295" i="5"/>
  <c r="T295" i="5" s="1"/>
  <c r="R221" i="5"/>
  <c r="T221" i="5" s="1"/>
  <c r="S256" i="5"/>
  <c r="T256" i="5" s="1"/>
  <c r="R34" i="5"/>
  <c r="T34" i="5" s="1"/>
  <c r="R58" i="5"/>
  <c r="T58" i="5" s="1"/>
  <c r="R247" i="5"/>
  <c r="T247" i="5" s="1"/>
  <c r="R13" i="5"/>
  <c r="T13" i="5" s="1"/>
  <c r="R182" i="5"/>
  <c r="T182" i="5" s="1"/>
  <c r="R211" i="5"/>
  <c r="T211" i="5" s="1"/>
  <c r="R119" i="5"/>
  <c r="T119" i="5" s="1"/>
  <c r="R134" i="5"/>
  <c r="T134" i="5" s="1"/>
  <c r="R322" i="5"/>
  <c r="T322" i="5" s="1"/>
  <c r="R196" i="5"/>
  <c r="T196" i="5" s="1"/>
  <c r="R215" i="5"/>
  <c r="T215" i="5" s="1"/>
  <c r="R189" i="5"/>
  <c r="T189" i="5" s="1"/>
  <c r="R286" i="5"/>
  <c r="T286" i="5" s="1"/>
  <c r="R319" i="5"/>
  <c r="T319" i="5" s="1"/>
  <c r="R187" i="5"/>
  <c r="T187" i="5" s="1"/>
  <c r="R318" i="5"/>
  <c r="T318" i="5" s="1"/>
  <c r="R106" i="5"/>
  <c r="T106" i="5" s="1"/>
  <c r="T239" i="5"/>
  <c r="S243" i="5"/>
  <c r="T243" i="5" s="1"/>
  <c r="S259" i="5"/>
  <c r="T259" i="5" s="1"/>
  <c r="S338" i="5"/>
  <c r="T338" i="5" s="1"/>
  <c r="R197" i="5"/>
  <c r="T197" i="5" s="1"/>
  <c r="R188" i="5"/>
  <c r="T188" i="5" s="1"/>
  <c r="R145" i="5"/>
  <c r="T145" i="5" s="1"/>
  <c r="R293" i="5" l="1"/>
  <c r="T293" i="5" s="1"/>
  <c r="R219" i="5"/>
  <c r="T219" i="5" s="1"/>
  <c r="R216" i="5"/>
  <c r="T216" i="5" s="1"/>
  <c r="R292" i="5"/>
  <c r="T292" i="5" s="1"/>
  <c r="R325" i="5"/>
  <c r="T325" i="5" s="1"/>
  <c r="R238" i="5"/>
  <c r="T238" i="5" s="1"/>
  <c r="R276" i="5"/>
  <c r="T276" i="5" s="1"/>
  <c r="R277" i="5"/>
  <c r="T277" i="5" s="1"/>
  <c r="R285" i="5"/>
  <c r="T285" i="5" s="1"/>
  <c r="R144" i="5"/>
  <c r="T144" i="5" s="1"/>
  <c r="R150" i="5"/>
  <c r="T150" i="5" s="1"/>
  <c r="R46" i="5"/>
  <c r="T46" i="5" s="1"/>
  <c r="R18" i="5"/>
  <c r="T18" i="5" s="1"/>
  <c r="R163" i="5"/>
  <c r="T163" i="5" s="1"/>
  <c r="R193" i="5"/>
  <c r="T193" i="5" s="1"/>
  <c r="R194" i="5"/>
  <c r="T194" i="5" s="1"/>
  <c r="R267" i="5"/>
  <c r="T267" i="5" s="1"/>
  <c r="R314" i="5"/>
  <c r="T314" i="5" s="1"/>
  <c r="R234" i="5"/>
  <c r="T234" i="5" s="1"/>
  <c r="R252" i="5"/>
  <c r="T252" i="5" s="1"/>
  <c r="R209" i="5"/>
  <c r="T209" i="5" s="1"/>
  <c r="R95" i="5"/>
  <c r="T95" i="5" s="1"/>
  <c r="R141" i="5"/>
  <c r="T141" i="5" s="1"/>
  <c r="R171" i="5"/>
  <c r="T171" i="5" s="1"/>
  <c r="R251" i="5"/>
  <c r="T251" i="5" s="1"/>
  <c r="R323" i="5"/>
  <c r="T323" i="5" s="1"/>
  <c r="R237" i="5"/>
  <c r="T237" i="5" s="1"/>
  <c r="R228" i="5"/>
  <c r="T228" i="5" s="1"/>
  <c r="R192" i="5"/>
  <c r="T192" i="5" s="1"/>
  <c r="R270" i="5"/>
  <c r="T270" i="5" s="1"/>
  <c r="R316" i="5"/>
  <c r="T316" i="5" s="1"/>
  <c r="R310" i="5"/>
  <c r="T310" i="5" s="1"/>
  <c r="R207" i="5"/>
  <c r="T207" i="5" s="1"/>
  <c r="R302" i="5"/>
  <c r="T302" i="5" s="1"/>
  <c r="R264" i="5"/>
  <c r="T264" i="5" s="1"/>
  <c r="R291" i="5"/>
  <c r="T291" i="5" s="1"/>
  <c r="R342" i="5"/>
  <c r="T342" i="5" s="1"/>
  <c r="R268" i="5"/>
  <c r="T268" i="5" s="1"/>
  <c r="R121" i="5"/>
  <c r="T121" i="5" s="1"/>
  <c r="R272" i="5"/>
  <c r="T272" i="5" s="1"/>
  <c r="R129" i="5"/>
  <c r="T129" i="5" s="1"/>
  <c r="R208" i="5"/>
  <c r="T208" i="5" s="1"/>
  <c r="R294" i="5"/>
  <c r="T294" i="5" s="1"/>
  <c r="R283" i="5"/>
  <c r="T283" i="5" s="1"/>
  <c r="R280" i="5"/>
  <c r="T280" i="5" s="1"/>
  <c r="R334" i="5"/>
  <c r="T334" i="5" s="1"/>
  <c r="R313" i="5"/>
  <c r="T313" i="5" s="1"/>
  <c r="R265" i="5"/>
  <c r="T265" i="5" s="1"/>
  <c r="R210" i="5"/>
  <c r="T210" i="5" s="1"/>
  <c r="R108" i="5"/>
  <c r="T108" i="5" s="1"/>
  <c r="R126" i="5"/>
  <c r="T126" i="5" s="1"/>
  <c r="R199" i="5"/>
  <c r="T199" i="5" s="1"/>
  <c r="R308" i="5"/>
  <c r="T308" i="5" s="1"/>
  <c r="R203" i="5"/>
  <c r="T203" i="5" s="1"/>
  <c r="R226" i="5"/>
  <c r="T226" i="5" s="1"/>
  <c r="R305" i="5"/>
  <c r="T305" i="5" s="1"/>
  <c r="R324" i="5"/>
  <c r="T324" i="5" s="1"/>
  <c r="R312" i="5"/>
  <c r="T312" i="5" s="1"/>
  <c r="R249" i="5"/>
  <c r="T249" i="5" s="1"/>
  <c r="R102" i="5"/>
  <c r="T102" i="5" s="1"/>
  <c r="R343" i="5"/>
  <c r="T343" i="5" s="1"/>
  <c r="R162" i="5"/>
  <c r="T162" i="5" s="1"/>
  <c r="R204" i="5"/>
  <c r="T204" i="5" s="1"/>
  <c r="R304" i="5"/>
  <c r="T304" i="5" s="1"/>
  <c r="R300" i="5"/>
  <c r="T300" i="5" s="1"/>
  <c r="R87" i="5"/>
  <c r="T87" i="5" s="1"/>
  <c r="R229" i="5"/>
  <c r="T229" i="5" s="1"/>
  <c r="R337" i="5"/>
  <c r="T337" i="5" s="1"/>
  <c r="R222" i="5"/>
  <c r="T222" i="5" s="1"/>
  <c r="R184" i="5"/>
  <c r="T184" i="5" s="1"/>
  <c r="R6" i="5"/>
  <c r="T6" i="5" s="1"/>
  <c r="R200" i="5"/>
  <c r="T200" i="5" s="1"/>
  <c r="R109" i="5"/>
  <c r="T109" i="5" s="1"/>
  <c r="R298" i="5"/>
  <c r="T298" i="5" s="1"/>
  <c r="R227" i="5"/>
  <c r="T227" i="5" s="1"/>
  <c r="R191" i="5"/>
  <c r="T191" i="5" s="1"/>
</calcChain>
</file>

<file path=xl/comments1.xml><?xml version="1.0" encoding="utf-8"?>
<comments xmlns="http://schemas.openxmlformats.org/spreadsheetml/2006/main">
  <authors>
    <author>user</author>
  </authors>
  <commentList>
    <comment ref="C113" authorId="0">
      <text>
        <r>
          <rPr>
            <b/>
            <sz val="9"/>
            <color indexed="81"/>
            <rFont val="돋움"/>
            <family val="3"/>
            <charset val="129"/>
          </rPr>
          <t>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성명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6" authorId="0">
      <text>
        <r>
          <rPr>
            <b/>
            <sz val="9"/>
            <color indexed="81"/>
            <rFont val="돋움"/>
            <family val="3"/>
            <charset val="129"/>
          </rPr>
          <t>전화안받음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주민번호로</t>
        </r>
      </text>
    </comment>
    <comment ref="A18" authorId="0">
      <text>
        <r>
          <rPr>
            <b/>
            <sz val="9"/>
            <color indexed="81"/>
            <rFont val="돋움"/>
            <family val="3"/>
            <charset val="129"/>
          </rPr>
          <t>사업자없음</t>
        </r>
      </text>
    </comment>
    <comment ref="A29" authorId="0">
      <text>
        <r>
          <rPr>
            <b/>
            <sz val="9"/>
            <color indexed="81"/>
            <rFont val="돋움"/>
            <family val="3"/>
            <charset val="129"/>
          </rPr>
          <t>사업자등록증말소시킴</t>
        </r>
      </text>
    </comment>
    <comment ref="A35" authorId="0">
      <text>
        <r>
          <rPr>
            <sz val="9"/>
            <color indexed="81"/>
            <rFont val="돋움"/>
            <family val="3"/>
            <charset val="129"/>
          </rPr>
          <t>사업자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말고
주민등록번호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
사업자등록원하면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다시연락주기로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sz val="9"/>
            <color indexed="81"/>
            <rFont val="돋움"/>
            <family val="3"/>
            <charset val="129"/>
          </rPr>
          <t xml:space="preserve">사업자번호모르고
주민등록번호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b/>
            <sz val="9"/>
            <color indexed="81"/>
            <rFont val="돋움"/>
            <family val="3"/>
            <charset val="129"/>
          </rPr>
          <t>아드님한테도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연락
이해진
</t>
        </r>
        <r>
          <rPr>
            <b/>
            <sz val="9"/>
            <color indexed="81"/>
            <rFont val="Tahoma"/>
            <family val="2"/>
          </rPr>
          <t>010-8668-2421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>
      <text>
        <r>
          <rPr>
            <b/>
            <sz val="9"/>
            <color indexed="81"/>
            <rFont val="돋움"/>
            <family val="3"/>
            <charset val="129"/>
          </rPr>
          <t>주민등록번호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7" authorId="0">
      <text>
        <r>
          <rPr>
            <b/>
            <sz val="9"/>
            <color indexed="81"/>
            <rFont val="돋움"/>
            <family val="3"/>
            <charset val="129"/>
          </rPr>
          <t>사업자없음
주민등록번호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8" authorId="0">
      <text>
        <r>
          <rPr>
            <sz val="9"/>
            <color indexed="81"/>
            <rFont val="돋움"/>
            <family val="3"/>
            <charset val="129"/>
          </rPr>
          <t>이미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제출했다고함
문자로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주기로함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4" authorId="0">
      <text>
        <r>
          <rPr>
            <b/>
            <sz val="9"/>
            <color indexed="81"/>
            <rFont val="돋움"/>
            <family val="3"/>
            <charset val="129"/>
          </rPr>
          <t>나</t>
        </r>
        <r>
          <rPr>
            <b/>
            <sz val="9"/>
            <color indexed="81"/>
            <rFont val="Tahoma"/>
            <family val="2"/>
          </rPr>
          <t xml:space="preserve">47 48 </t>
        </r>
        <r>
          <rPr>
            <b/>
            <sz val="9"/>
            <color indexed="81"/>
            <rFont val="돋움"/>
            <family val="3"/>
            <charset val="129"/>
          </rPr>
          <t>나</t>
        </r>
        <r>
          <rPr>
            <b/>
            <sz val="9"/>
            <color indexed="81"/>
            <rFont val="Tahoma"/>
            <family val="2"/>
          </rPr>
          <t xml:space="preserve">45, </t>
        </r>
        <r>
          <rPr>
            <b/>
            <sz val="9"/>
            <color indexed="81"/>
            <rFont val="돋움"/>
            <family val="3"/>
            <charset val="129"/>
          </rPr>
          <t>나</t>
        </r>
        <r>
          <rPr>
            <b/>
            <sz val="9"/>
            <color indexed="81"/>
            <rFont val="Tahoma"/>
            <family val="2"/>
          </rPr>
          <t xml:space="preserve">53 </t>
        </r>
        <r>
          <rPr>
            <b/>
            <sz val="9"/>
            <color indexed="81"/>
            <rFont val="돋움"/>
            <family val="3"/>
            <charset val="129"/>
          </rPr>
          <t>한가족</t>
        </r>
      </text>
    </comment>
    <comment ref="A138" authorId="0">
      <text>
        <r>
          <rPr>
            <b/>
            <sz val="9"/>
            <color indexed="81"/>
            <rFont val="돋움"/>
            <family val="3"/>
            <charset val="129"/>
          </rPr>
          <t>아직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안나와서
주민등록번호로</t>
        </r>
      </text>
    </comment>
    <comment ref="A139" authorId="0">
      <text>
        <r>
          <rPr>
            <b/>
            <sz val="9"/>
            <color indexed="81"/>
            <rFont val="돋움"/>
            <family val="3"/>
            <charset val="129"/>
          </rPr>
          <t>010-5473-3100
아드님 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8" authorId="0">
      <text>
        <r>
          <rPr>
            <b/>
            <sz val="9"/>
            <color indexed="81"/>
            <rFont val="돋움"/>
            <family val="3"/>
            <charset val="129"/>
          </rPr>
          <t>문자로주기로함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9" authorId="0">
      <text>
        <r>
          <rPr>
            <b/>
            <sz val="9"/>
            <color indexed="81"/>
            <rFont val="돋움"/>
            <family val="3"/>
            <charset val="129"/>
          </rPr>
          <t>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성명
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0" authorId="0">
      <text>
        <r>
          <rPr>
            <b/>
            <sz val="9"/>
            <color indexed="81"/>
            <rFont val="Tahoma"/>
            <family val="2"/>
          </rPr>
          <t xml:space="preserve">11.9. </t>
        </r>
        <r>
          <rPr>
            <b/>
            <sz val="9"/>
            <color indexed="81"/>
            <rFont val="돋움"/>
            <family val="3"/>
            <charset val="129"/>
          </rPr>
          <t>사업자등록증
낼거임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0" authorId="0">
      <text>
        <r>
          <rPr>
            <b/>
            <sz val="9"/>
            <color indexed="81"/>
            <rFont val="돋움"/>
            <family val="3"/>
            <charset val="129"/>
          </rPr>
          <t>주민등록번호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돈까돈까
다43~48</t>
        </r>
      </text>
    </comment>
    <comment ref="A196" authorId="0">
      <text>
        <r>
          <rPr>
            <sz val="9"/>
            <color indexed="81"/>
            <rFont val="돋움"/>
            <family val="3"/>
            <charset val="129"/>
          </rPr>
          <t>사업자등록증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만들면
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송부하기로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6" authorId="0">
      <text>
        <r>
          <rPr>
            <sz val="9"/>
            <color indexed="81"/>
            <rFont val="돋움"/>
            <family val="3"/>
            <charset val="129"/>
          </rPr>
          <t xml:space="preserve">돈까돈까라서
김현섭 개인 주민번호로
사업자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8" authorId="0">
      <text>
        <r>
          <rPr>
            <b/>
            <sz val="9"/>
            <color indexed="81"/>
            <rFont val="돋움"/>
            <family val="3"/>
            <charset val="129"/>
          </rPr>
          <t>사업자등록증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아직없어서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주민등록하고
</t>
        </r>
      </text>
    </comment>
    <comment ref="A237" authorId="0">
      <text>
        <r>
          <rPr>
            <b/>
            <sz val="9"/>
            <color indexed="81"/>
            <rFont val="돋움"/>
            <family val="3"/>
            <charset val="129"/>
          </rPr>
          <t>제출했다는데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</t>
        </r>
      </text>
    </comment>
    <comment ref="L260" authorId="0">
      <text>
        <r>
          <rPr>
            <b/>
            <sz val="9"/>
            <color indexed="81"/>
            <rFont val="돋움"/>
            <family val="3"/>
            <charset val="129"/>
          </rPr>
          <t>아저씨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드러움
</t>
        </r>
        <r>
          <rPr>
            <b/>
            <sz val="9"/>
            <color indexed="81"/>
            <rFont val="Tahoma"/>
            <family val="2"/>
          </rPr>
          <t>033-244-5185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전화
</t>
        </r>
      </text>
    </comment>
    <comment ref="AB298" authorId="0">
      <text>
        <r>
          <rPr>
            <b/>
            <sz val="9"/>
            <color indexed="81"/>
            <rFont val="Tahoma"/>
            <family val="2"/>
          </rPr>
          <t xml:space="preserve">010 2817 0227
</t>
        </r>
        <r>
          <rPr>
            <b/>
            <sz val="9"/>
            <color indexed="81"/>
            <rFont val="돋움"/>
            <family val="3"/>
            <charset val="129"/>
          </rPr>
          <t>박혜은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4" authorId="0">
      <text>
        <r>
          <rPr>
            <b/>
            <sz val="9"/>
            <color indexed="81"/>
            <rFont val="돋움"/>
            <family val="3"/>
            <charset val="129"/>
          </rPr>
          <t>전화안받음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주민번호로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끊음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1" authorId="0">
      <text>
        <r>
          <rPr>
            <b/>
            <sz val="9"/>
            <color indexed="81"/>
            <rFont val="돋움"/>
            <family val="3"/>
            <charset val="129"/>
          </rPr>
          <t>주민등록번호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28" authorId="0">
      <text>
        <r>
          <rPr>
            <b/>
            <sz val="9"/>
            <color indexed="81"/>
            <rFont val="돋움"/>
            <family val="3"/>
            <charset val="129"/>
          </rPr>
          <t>폐업</t>
        </r>
      </text>
    </comment>
    <comment ref="A329" authorId="0">
      <text>
        <r>
          <rPr>
            <b/>
            <sz val="9"/>
            <color indexed="81"/>
            <rFont val="돋움"/>
            <family val="3"/>
            <charset val="129"/>
          </rPr>
          <t>사업자등록증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나중에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제출한다함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2" authorId="0">
      <text>
        <r>
          <rPr>
            <b/>
            <sz val="9"/>
            <color indexed="81"/>
            <rFont val="Tahoma"/>
            <family val="2"/>
          </rPr>
          <t xml:space="preserve">010-8852-2933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8" authorId="0">
      <text>
        <r>
          <rPr>
            <sz val="9"/>
            <color indexed="81"/>
            <rFont val="돋움"/>
            <family val="3"/>
            <charset val="129"/>
          </rPr>
          <t>폐업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7" authorId="0">
      <text>
        <r>
          <rPr>
            <b/>
            <sz val="9"/>
            <color indexed="81"/>
            <rFont val="돋움"/>
            <family val="3"/>
            <charset val="129"/>
          </rPr>
          <t>주민등록번호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2" authorId="0">
      <text>
        <r>
          <rPr>
            <b/>
            <sz val="9"/>
            <color indexed="81"/>
            <rFont val="돋움"/>
            <family val="3"/>
            <charset val="129"/>
          </rPr>
          <t>아직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안나와서
주민등록번호로</t>
        </r>
      </text>
    </comment>
    <comment ref="A364" authorId="0">
      <text>
        <r>
          <rPr>
            <b/>
            <sz val="9"/>
            <color indexed="81"/>
            <rFont val="돋움"/>
            <family val="3"/>
            <charset val="129"/>
          </rPr>
          <t>주민등록번호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<sst xmlns="http://schemas.openxmlformats.org/spreadsheetml/2006/main" count="4337" uniqueCount="1948">
  <si>
    <t>점포번호</t>
  </si>
  <si>
    <t>가02</t>
  </si>
  <si>
    <t>가03</t>
  </si>
  <si>
    <t>가04</t>
  </si>
  <si>
    <t>가05</t>
  </si>
  <si>
    <t>가06</t>
  </si>
  <si>
    <t>가07</t>
  </si>
  <si>
    <t>가08</t>
  </si>
  <si>
    <t>가09</t>
  </si>
  <si>
    <t>가10</t>
  </si>
  <si>
    <t>가11</t>
  </si>
  <si>
    <t>가12</t>
  </si>
  <si>
    <t>가12-1</t>
  </si>
  <si>
    <t>가13</t>
  </si>
  <si>
    <t>가14</t>
  </si>
  <si>
    <t>가15</t>
  </si>
  <si>
    <t>가16</t>
  </si>
  <si>
    <t>가17</t>
  </si>
  <si>
    <t>가18</t>
  </si>
  <si>
    <t>가19</t>
  </si>
  <si>
    <t>가20</t>
  </si>
  <si>
    <t>가21</t>
  </si>
  <si>
    <t>가22</t>
  </si>
  <si>
    <t>가23</t>
  </si>
  <si>
    <t>가24</t>
  </si>
  <si>
    <t>가25</t>
  </si>
  <si>
    <t>가26</t>
  </si>
  <si>
    <t>가27</t>
  </si>
  <si>
    <t>가28</t>
  </si>
  <si>
    <t>가29</t>
  </si>
  <si>
    <t>가30</t>
  </si>
  <si>
    <t>가31</t>
  </si>
  <si>
    <t>가32</t>
  </si>
  <si>
    <t>가33</t>
  </si>
  <si>
    <t>가34</t>
  </si>
  <si>
    <t>가35</t>
  </si>
  <si>
    <t>가36</t>
  </si>
  <si>
    <t>가36-1</t>
  </si>
  <si>
    <t>가37</t>
  </si>
  <si>
    <t>가38</t>
  </si>
  <si>
    <t>가39</t>
  </si>
  <si>
    <t>가40</t>
  </si>
  <si>
    <t>가40-1</t>
  </si>
  <si>
    <t>가41</t>
  </si>
  <si>
    <t>가42</t>
  </si>
  <si>
    <t>가43</t>
  </si>
  <si>
    <t>가44</t>
  </si>
  <si>
    <t>가45</t>
  </si>
  <si>
    <t>가46</t>
  </si>
  <si>
    <t>가47</t>
  </si>
  <si>
    <t>가48</t>
  </si>
  <si>
    <t>가49</t>
  </si>
  <si>
    <t>가50</t>
  </si>
  <si>
    <t>가51</t>
  </si>
  <si>
    <t>가52</t>
  </si>
  <si>
    <t>가53</t>
  </si>
  <si>
    <t>가54</t>
  </si>
  <si>
    <t>가55</t>
  </si>
  <si>
    <t>가56</t>
  </si>
  <si>
    <t>가57</t>
  </si>
  <si>
    <t>가58</t>
  </si>
  <si>
    <t>가59</t>
  </si>
  <si>
    <t>가60</t>
  </si>
  <si>
    <t>가61</t>
  </si>
  <si>
    <t>가62</t>
  </si>
  <si>
    <t>가63</t>
  </si>
  <si>
    <t>가64</t>
  </si>
  <si>
    <t>가65</t>
  </si>
  <si>
    <t>가66</t>
  </si>
  <si>
    <t>가67</t>
  </si>
  <si>
    <t>가68</t>
  </si>
  <si>
    <t>가69</t>
  </si>
  <si>
    <t>가70</t>
  </si>
  <si>
    <t>가71</t>
  </si>
  <si>
    <t>가72</t>
  </si>
  <si>
    <t>가73</t>
  </si>
  <si>
    <t>가74</t>
  </si>
  <si>
    <t>가75</t>
  </si>
  <si>
    <t>가76</t>
  </si>
  <si>
    <t>가77</t>
  </si>
  <si>
    <t>가78</t>
  </si>
  <si>
    <t>가79</t>
  </si>
  <si>
    <t>가80</t>
  </si>
  <si>
    <t>나01</t>
  </si>
  <si>
    <t>나02</t>
  </si>
  <si>
    <t>나03</t>
  </si>
  <si>
    <t>나04</t>
  </si>
  <si>
    <t>나05</t>
  </si>
  <si>
    <t>나06</t>
  </si>
  <si>
    <t>나07</t>
  </si>
  <si>
    <t>나08</t>
  </si>
  <si>
    <t>나09</t>
  </si>
  <si>
    <t>나10</t>
  </si>
  <si>
    <t>나11</t>
  </si>
  <si>
    <t>나12</t>
  </si>
  <si>
    <t>나12-1</t>
  </si>
  <si>
    <t>나13</t>
  </si>
  <si>
    <t>나14</t>
  </si>
  <si>
    <t>나15</t>
  </si>
  <si>
    <t>나16</t>
  </si>
  <si>
    <t>나17</t>
  </si>
  <si>
    <t>나18</t>
  </si>
  <si>
    <t>나19</t>
  </si>
  <si>
    <t>나20</t>
  </si>
  <si>
    <t>나21</t>
  </si>
  <si>
    <t>나22</t>
  </si>
  <si>
    <t>나23</t>
  </si>
  <si>
    <t>나24</t>
  </si>
  <si>
    <t>나25</t>
  </si>
  <si>
    <t>나26</t>
  </si>
  <si>
    <t>나27</t>
  </si>
  <si>
    <t>나28</t>
  </si>
  <si>
    <t>나29</t>
  </si>
  <si>
    <t>나30</t>
  </si>
  <si>
    <t>나31</t>
  </si>
  <si>
    <t>나32</t>
  </si>
  <si>
    <t>나33</t>
  </si>
  <si>
    <t>나34</t>
  </si>
  <si>
    <t>나35</t>
  </si>
  <si>
    <t>나36</t>
  </si>
  <si>
    <t>나37</t>
  </si>
  <si>
    <t>나38</t>
  </si>
  <si>
    <t>나39</t>
  </si>
  <si>
    <t>나40</t>
  </si>
  <si>
    <t>나41</t>
  </si>
  <si>
    <t>나42</t>
  </si>
  <si>
    <t>나43</t>
  </si>
  <si>
    <t>나44</t>
  </si>
  <si>
    <t>나45</t>
  </si>
  <si>
    <t>나46</t>
  </si>
  <si>
    <t>나47</t>
  </si>
  <si>
    <t>나48</t>
  </si>
  <si>
    <t>나49</t>
  </si>
  <si>
    <t>나50</t>
  </si>
  <si>
    <t>나51</t>
  </si>
  <si>
    <t>나52</t>
  </si>
  <si>
    <t>나53</t>
  </si>
  <si>
    <t>나54</t>
  </si>
  <si>
    <t>나55</t>
  </si>
  <si>
    <t>나56</t>
  </si>
  <si>
    <t>나57</t>
  </si>
  <si>
    <t>나58</t>
  </si>
  <si>
    <t>나59</t>
  </si>
  <si>
    <t>나60</t>
  </si>
  <si>
    <t>나61</t>
  </si>
  <si>
    <t>나62</t>
  </si>
  <si>
    <t>나63</t>
  </si>
  <si>
    <t>나64</t>
  </si>
  <si>
    <t>나65</t>
  </si>
  <si>
    <t>나66</t>
  </si>
  <si>
    <t>나67</t>
  </si>
  <si>
    <t>나68</t>
  </si>
  <si>
    <t>다01</t>
  </si>
  <si>
    <t>다02</t>
  </si>
  <si>
    <t>다03</t>
  </si>
  <si>
    <t>다04</t>
  </si>
  <si>
    <t>다05</t>
  </si>
  <si>
    <t>다06</t>
  </si>
  <si>
    <t>다07</t>
  </si>
  <si>
    <t>다08</t>
  </si>
  <si>
    <t>다09</t>
  </si>
  <si>
    <t>다10</t>
  </si>
  <si>
    <t>다11</t>
  </si>
  <si>
    <t>다12</t>
  </si>
  <si>
    <t>다13</t>
  </si>
  <si>
    <t>다14</t>
  </si>
  <si>
    <t>다15</t>
  </si>
  <si>
    <t>다16</t>
  </si>
  <si>
    <t>다17</t>
  </si>
  <si>
    <t>다18</t>
  </si>
  <si>
    <t>다19</t>
  </si>
  <si>
    <t>다20</t>
  </si>
  <si>
    <t>다21</t>
  </si>
  <si>
    <t>다22</t>
  </si>
  <si>
    <t>다23</t>
  </si>
  <si>
    <t>다24</t>
  </si>
  <si>
    <t>다25</t>
  </si>
  <si>
    <t>다34</t>
  </si>
  <si>
    <t>다35</t>
  </si>
  <si>
    <t>다36</t>
  </si>
  <si>
    <t>다37</t>
  </si>
  <si>
    <t>다38</t>
  </si>
  <si>
    <t>다39</t>
  </si>
  <si>
    <t>다40</t>
  </si>
  <si>
    <t>다41</t>
  </si>
  <si>
    <t>다42</t>
  </si>
  <si>
    <t>다43</t>
  </si>
  <si>
    <t>다44</t>
  </si>
  <si>
    <t>다45</t>
  </si>
  <si>
    <t>다46</t>
  </si>
  <si>
    <t>다47</t>
  </si>
  <si>
    <t>다48</t>
  </si>
  <si>
    <t>다49</t>
  </si>
  <si>
    <t>다50</t>
  </si>
  <si>
    <t>다51</t>
  </si>
  <si>
    <t>다52</t>
  </si>
  <si>
    <t>다53</t>
  </si>
  <si>
    <t>다54</t>
  </si>
  <si>
    <t>다55</t>
  </si>
  <si>
    <t>다56</t>
  </si>
  <si>
    <t>다57</t>
  </si>
  <si>
    <t>다58</t>
  </si>
  <si>
    <t>다59</t>
  </si>
  <si>
    <t>다60</t>
  </si>
  <si>
    <t>다61</t>
  </si>
  <si>
    <t>다62</t>
  </si>
  <si>
    <t>다63</t>
  </si>
  <si>
    <t>다64</t>
  </si>
  <si>
    <t>다65</t>
  </si>
  <si>
    <t>다66</t>
  </si>
  <si>
    <t>다67</t>
  </si>
  <si>
    <t>다68</t>
  </si>
  <si>
    <t>다69</t>
  </si>
  <si>
    <t>다70</t>
  </si>
  <si>
    <t>다71</t>
  </si>
  <si>
    <t>다72</t>
  </si>
  <si>
    <t>다73</t>
  </si>
  <si>
    <t>다74</t>
  </si>
  <si>
    <t>다75</t>
  </si>
  <si>
    <t>다76</t>
  </si>
  <si>
    <t>다77</t>
  </si>
  <si>
    <t>다78</t>
  </si>
  <si>
    <t>다79</t>
  </si>
  <si>
    <t>다80</t>
  </si>
  <si>
    <t>다81</t>
  </si>
  <si>
    <t>다82</t>
  </si>
  <si>
    <t>다83</t>
  </si>
  <si>
    <t>다84</t>
  </si>
  <si>
    <t>라01</t>
  </si>
  <si>
    <t>라02</t>
  </si>
  <si>
    <t>라03</t>
  </si>
  <si>
    <t>라04</t>
  </si>
  <si>
    <t>라05</t>
  </si>
  <si>
    <t>라06</t>
  </si>
  <si>
    <t>라07</t>
  </si>
  <si>
    <t>라08</t>
  </si>
  <si>
    <t>라09</t>
  </si>
  <si>
    <t>라10</t>
  </si>
  <si>
    <t>라11</t>
  </si>
  <si>
    <t>라12</t>
  </si>
  <si>
    <t>라13</t>
  </si>
  <si>
    <t>라14</t>
  </si>
  <si>
    <t>라15</t>
  </si>
  <si>
    <t>라16</t>
  </si>
  <si>
    <t>라17</t>
  </si>
  <si>
    <t>라18</t>
  </si>
  <si>
    <t>라19</t>
  </si>
  <si>
    <t>라20</t>
  </si>
  <si>
    <t>라21</t>
  </si>
  <si>
    <t>라22</t>
  </si>
  <si>
    <t>라23</t>
  </si>
  <si>
    <t>라24</t>
  </si>
  <si>
    <t>라25</t>
  </si>
  <si>
    <t>라26</t>
  </si>
  <si>
    <t>라27</t>
  </si>
  <si>
    <t>라28</t>
  </si>
  <si>
    <t>라29</t>
  </si>
  <si>
    <t>라30</t>
  </si>
  <si>
    <t>라31</t>
  </si>
  <si>
    <t>라32</t>
  </si>
  <si>
    <t>라33</t>
  </si>
  <si>
    <t>라34</t>
  </si>
  <si>
    <t>라35</t>
  </si>
  <si>
    <t>라36</t>
  </si>
  <si>
    <t>라37</t>
  </si>
  <si>
    <t>라38</t>
  </si>
  <si>
    <t>라39</t>
  </si>
  <si>
    <t>라40</t>
  </si>
  <si>
    <t>라41</t>
  </si>
  <si>
    <t>라42</t>
  </si>
  <si>
    <t>라43</t>
  </si>
  <si>
    <t>라44</t>
  </si>
  <si>
    <t>라44-1</t>
  </si>
  <si>
    <t>라45</t>
  </si>
  <si>
    <t>라46</t>
  </si>
  <si>
    <t>라47</t>
  </si>
  <si>
    <t>라48</t>
  </si>
  <si>
    <t>라49</t>
  </si>
  <si>
    <t>라50</t>
  </si>
  <si>
    <t>라51</t>
  </si>
  <si>
    <t>라52</t>
  </si>
  <si>
    <t>라53</t>
  </si>
  <si>
    <t>라54</t>
  </si>
  <si>
    <t>라55</t>
  </si>
  <si>
    <t>라56</t>
  </si>
  <si>
    <t>라57</t>
  </si>
  <si>
    <t>라58</t>
  </si>
  <si>
    <t>라59</t>
  </si>
  <si>
    <t>라60</t>
  </si>
  <si>
    <t>라61</t>
  </si>
  <si>
    <t>라62</t>
  </si>
  <si>
    <t>라63</t>
  </si>
  <si>
    <t>라64</t>
  </si>
  <si>
    <t>라65</t>
  </si>
  <si>
    <t>라66</t>
  </si>
  <si>
    <t>마01</t>
  </si>
  <si>
    <t>마01-1</t>
  </si>
  <si>
    <t>마02</t>
  </si>
  <si>
    <t>마03</t>
  </si>
  <si>
    <t>마04</t>
  </si>
  <si>
    <t>마05</t>
  </si>
  <si>
    <t>마06</t>
  </si>
  <si>
    <t>마07</t>
  </si>
  <si>
    <t>마08</t>
  </si>
  <si>
    <t>마09</t>
  </si>
  <si>
    <t>마10</t>
  </si>
  <si>
    <t>마11</t>
  </si>
  <si>
    <t>마12</t>
  </si>
  <si>
    <t>마13</t>
  </si>
  <si>
    <t>마14</t>
  </si>
  <si>
    <t>마15</t>
  </si>
  <si>
    <t>마16</t>
  </si>
  <si>
    <t>마17</t>
  </si>
  <si>
    <t>마18</t>
  </si>
  <si>
    <t>마19</t>
  </si>
  <si>
    <t>마20</t>
  </si>
  <si>
    <t>마21</t>
  </si>
  <si>
    <t>마22</t>
  </si>
  <si>
    <t>마23</t>
  </si>
  <si>
    <t>마24</t>
  </si>
  <si>
    <t>마25</t>
  </si>
  <si>
    <t>마26</t>
  </si>
  <si>
    <t>마27</t>
  </si>
  <si>
    <t>마28</t>
  </si>
  <si>
    <t>마29</t>
  </si>
  <si>
    <t>마30</t>
  </si>
  <si>
    <t>마31</t>
  </si>
  <si>
    <t>마32</t>
  </si>
  <si>
    <t>마33</t>
  </si>
  <si>
    <t>마34</t>
  </si>
  <si>
    <t>마35</t>
  </si>
  <si>
    <t>마36</t>
  </si>
  <si>
    <t>마37</t>
  </si>
  <si>
    <t>마38</t>
  </si>
  <si>
    <t>마39</t>
  </si>
  <si>
    <t>마40</t>
  </si>
  <si>
    <t>마41</t>
  </si>
  <si>
    <t>마42</t>
  </si>
  <si>
    <t>마43</t>
  </si>
  <si>
    <t>마44</t>
  </si>
  <si>
    <t>마45</t>
  </si>
  <si>
    <t>마46</t>
  </si>
  <si>
    <t>마47</t>
  </si>
  <si>
    <t>마48</t>
  </si>
  <si>
    <t>마49</t>
  </si>
  <si>
    <t>마50</t>
  </si>
  <si>
    <t>마51</t>
  </si>
  <si>
    <t>마52</t>
  </si>
  <si>
    <t>마53</t>
  </si>
  <si>
    <t>마54</t>
  </si>
  <si>
    <t>마55</t>
  </si>
  <si>
    <t>마56</t>
  </si>
  <si>
    <t>상인회사무실</t>
  </si>
  <si>
    <t>월사용료</t>
    <phoneticPr fontId="3" type="noConversion"/>
  </si>
  <si>
    <t>일사용료</t>
    <phoneticPr fontId="3" type="noConversion"/>
  </si>
  <si>
    <t>월사용료의30%(11월부터)</t>
    <phoneticPr fontId="3" type="noConversion"/>
  </si>
  <si>
    <t>계약서 금액</t>
    <phoneticPr fontId="3" type="noConversion"/>
  </si>
  <si>
    <t>주소</t>
    <phoneticPr fontId="3" type="noConversion"/>
  </si>
  <si>
    <t>전화번호</t>
    <phoneticPr fontId="3" type="noConversion"/>
  </si>
  <si>
    <t>춘천시 신동로 64-28(신동)</t>
    <phoneticPr fontId="3" type="noConversion"/>
  </si>
  <si>
    <t>010-3621-3602</t>
    <phoneticPr fontId="3" type="noConversion"/>
  </si>
  <si>
    <t>춘천시 서무대성로34, 106동102호(요선동 한신휴플러스)</t>
    <phoneticPr fontId="3" type="noConversion"/>
  </si>
  <si>
    <t>010-4017-7270</t>
    <phoneticPr fontId="3" type="noConversion"/>
  </si>
  <si>
    <t>춘천시 스포츠타운길 528-12, 102동 1408호(온의동 온의한주아파트)</t>
    <phoneticPr fontId="3" type="noConversion"/>
  </si>
  <si>
    <t>010-6800-7178</t>
    <phoneticPr fontId="3" type="noConversion"/>
  </si>
  <si>
    <t>010-8789-6952</t>
    <phoneticPr fontId="3" type="noConversion"/>
  </si>
  <si>
    <t>춘천시 춘천로 120, 309동 501호(효자동 현진에버빌3차아파트)</t>
    <phoneticPr fontId="3" type="noConversion"/>
  </si>
  <si>
    <t>010-4158-3290</t>
    <phoneticPr fontId="3" type="noConversion"/>
  </si>
  <si>
    <t>춘천시 세실로 261, 605동701호 (후평동,초록지붕6차아파트)</t>
    <phoneticPr fontId="3" type="noConversion"/>
  </si>
  <si>
    <t>010-9487-7613</t>
    <phoneticPr fontId="3" type="noConversion"/>
  </si>
  <si>
    <t>춘천시 서부대성로33, 109동106호(소양로2가,이편한세상춘천)</t>
    <phoneticPr fontId="3" type="noConversion"/>
  </si>
  <si>
    <t>010-3003-5203</t>
    <phoneticPr fontId="3" type="noConversion"/>
  </si>
  <si>
    <t>춘천시 서부대성로33, 111동1406호(소양로2가,이편한세상춘천)</t>
    <phoneticPr fontId="3" type="noConversion"/>
  </si>
  <si>
    <t>010-2925-4979</t>
    <phoneticPr fontId="3" type="noConversion"/>
  </si>
  <si>
    <t>춘천시 방송길 70, 101동 1601호(온의동,롯데캐슬아파트)</t>
    <phoneticPr fontId="3" type="noConversion"/>
  </si>
  <si>
    <t>010-4423-7018</t>
    <phoneticPr fontId="3" type="noConversion"/>
  </si>
  <si>
    <t>춘천시 스포츠타운길 529-15, 102동608호(온의동,보배아파트)</t>
    <phoneticPr fontId="3" type="noConversion"/>
  </si>
  <si>
    <t>010-5311-3008</t>
    <phoneticPr fontId="3" type="noConversion"/>
  </si>
  <si>
    <t>춘천시 칠전서길 15-2, 204동805호(칠전동,칠전대우2차아파트)</t>
    <phoneticPr fontId="3" type="noConversion"/>
  </si>
  <si>
    <t>010-4278-3765</t>
    <phoneticPr fontId="3" type="noConversion"/>
  </si>
  <si>
    <t>춘천시 안마산로 332, 1층 101호(석사동)</t>
    <phoneticPr fontId="3" type="noConversion"/>
  </si>
  <si>
    <t>010-3005-8871</t>
    <phoneticPr fontId="3" type="noConversion"/>
  </si>
  <si>
    <t>춘천시 금강로 68-9, 607호(조양동 미도파아파트)</t>
    <phoneticPr fontId="3" type="noConversion"/>
  </si>
  <si>
    <t>010-5282-9850</t>
    <phoneticPr fontId="3" type="noConversion"/>
  </si>
  <si>
    <t>춘천시 칠전서길 15-2, 208동1004호(칠전동,칠전대우2차아파트)</t>
    <phoneticPr fontId="3" type="noConversion"/>
  </si>
  <si>
    <t>010-8996-2874</t>
    <phoneticPr fontId="3" type="noConversion"/>
  </si>
  <si>
    <t>춘천시 칠전서길 45, 105동703호(칠전동, 부영아파트)</t>
    <phoneticPr fontId="3" type="noConversion"/>
  </si>
  <si>
    <t>010-9222-8666</t>
    <phoneticPr fontId="3" type="noConversion"/>
  </si>
  <si>
    <t>춘천시 승지골길16번길 14, 709동1406호(퇴계동 퇴계주공7차아파트)</t>
    <phoneticPr fontId="3" type="noConversion"/>
  </si>
  <si>
    <t>010-5315-4545</t>
    <phoneticPr fontId="3" type="noConversion"/>
  </si>
  <si>
    <t>010-5368-6837</t>
    <phoneticPr fontId="3" type="noConversion"/>
  </si>
  <si>
    <t>춘천시 향교옆길15번길 16(교동)</t>
    <phoneticPr fontId="3" type="noConversion"/>
  </si>
  <si>
    <t>춘천시 춘천로 120, 302동1201호(효자동, 현진에버빌3차아파트)</t>
    <phoneticPr fontId="3" type="noConversion"/>
  </si>
  <si>
    <t>010-8795-5064</t>
    <phoneticPr fontId="3" type="noConversion"/>
  </si>
  <si>
    <t>010-4711-2514</t>
    <phoneticPr fontId="3" type="noConversion"/>
  </si>
  <si>
    <t>춘천시 춘천로281번길 15, A동406호(후평동,크로바아파트)</t>
    <phoneticPr fontId="3" type="noConversion"/>
  </si>
  <si>
    <t>010-8834-4012</t>
    <phoneticPr fontId="3" type="noConversion"/>
  </si>
  <si>
    <t>춘천시 후석로326번길 13, 201동302호(후평동 현대아파트)</t>
    <phoneticPr fontId="3" type="noConversion"/>
  </si>
  <si>
    <t>010-2848-0523</t>
    <phoneticPr fontId="3" type="noConversion"/>
  </si>
  <si>
    <t>춘천시 지석로 10, 303동1103호(퇴계동 중앙하이츠3차아파트)</t>
    <phoneticPr fontId="3" type="noConversion"/>
  </si>
  <si>
    <t>010-4030-2868</t>
    <phoneticPr fontId="3" type="noConversion"/>
  </si>
  <si>
    <t>010-3537-2249</t>
    <phoneticPr fontId="3" type="noConversion"/>
  </si>
  <si>
    <t>춘천시 서부대성로 33, 103동801호(소양로2가,이편한세상아파트)</t>
    <phoneticPr fontId="3" type="noConversion"/>
  </si>
  <si>
    <t>010-9847-9006</t>
    <phoneticPr fontId="3" type="noConversion"/>
  </si>
  <si>
    <t>춘천시 서부대성로43번길 3(요선동)</t>
    <phoneticPr fontId="3" type="noConversion"/>
  </si>
  <si>
    <t>010-5262-6117</t>
    <phoneticPr fontId="3" type="noConversion"/>
  </si>
  <si>
    <t>춘천시 서부대성로33, 101동 204호(소양로2가, 이편한세상아파트)</t>
    <phoneticPr fontId="3" type="noConversion"/>
  </si>
  <si>
    <t>010-7735-5906</t>
    <phoneticPr fontId="3" type="noConversion"/>
  </si>
  <si>
    <t>춘천시 보안길 36, 103동2205호(후평동, 우미린아파트)</t>
    <phoneticPr fontId="3" type="noConversion"/>
  </si>
  <si>
    <t>010-6855-2791</t>
    <phoneticPr fontId="3" type="noConversion"/>
  </si>
  <si>
    <t>양구군 양구읍 관공서로16번길 5-8</t>
    <phoneticPr fontId="3" type="noConversion"/>
  </si>
  <si>
    <t>춘처시 우석로101번길 83,104동1404호(석사동, 석사3지구부영아파트)</t>
    <phoneticPr fontId="3" type="noConversion"/>
  </si>
  <si>
    <t>010-5132-4455</t>
    <phoneticPr fontId="3" type="noConversion"/>
  </si>
  <si>
    <t>010-2277-4012</t>
    <phoneticPr fontId="3" type="noConversion"/>
  </si>
  <si>
    <t>010-7190-4467</t>
    <phoneticPr fontId="3" type="noConversion"/>
  </si>
  <si>
    <t>춘천시 행촌로 11, 105동701호(퇴계동 한진아파트)</t>
    <phoneticPr fontId="3" type="noConversion"/>
  </si>
  <si>
    <t>서울 서대문구 통일로 395, 104동404호(홍제동, 홍제센트럴아이파크)</t>
    <phoneticPr fontId="3" type="noConversion"/>
  </si>
  <si>
    <t>010-2122-6748</t>
    <phoneticPr fontId="3" type="noConversion"/>
  </si>
  <si>
    <t>춘천시 동내면 학곡서길 9</t>
    <phoneticPr fontId="3" type="noConversion"/>
  </si>
  <si>
    <t>010-8782-5781</t>
    <phoneticPr fontId="3" type="noConversion"/>
  </si>
  <si>
    <t>경기 용인시 수지구 죽전로27번길 14-30, 603동1001호(죽전동 꽃메마을한라신영프로방스)</t>
    <phoneticPr fontId="3" type="noConversion"/>
  </si>
  <si>
    <t>춘천시 서부대성로 33, 109동106호(소양로2가,이편한세상아파트)</t>
    <phoneticPr fontId="3" type="noConversion"/>
  </si>
  <si>
    <t>010-2357-5203</t>
    <phoneticPr fontId="3" type="noConversion"/>
  </si>
  <si>
    <t>춘천시 서부대성로 33, 101동 902호(소양로2가 이편한세상아파트)</t>
    <phoneticPr fontId="3" type="noConversion"/>
  </si>
  <si>
    <t>010-8790-1128</t>
    <phoneticPr fontId="3" type="noConversion"/>
  </si>
  <si>
    <t>경기 남양주시 진접읍 해밀예당1로 272, 2314동 301호(신안인스빌아파트)</t>
    <phoneticPr fontId="3" type="noConversion"/>
  </si>
  <si>
    <t>010-3723-5827</t>
    <phoneticPr fontId="3" type="noConversion"/>
  </si>
  <si>
    <t>춘천시 춘천로255번길 2(후평동)</t>
    <phoneticPr fontId="3" type="noConversion"/>
  </si>
  <si>
    <t>010-8362-9382</t>
    <phoneticPr fontId="3" type="noConversion"/>
  </si>
  <si>
    <t>춘천시 영서로 2169, 112동1302호(퇴계동, 이안아파트)</t>
    <phoneticPr fontId="3" type="noConversion"/>
  </si>
  <si>
    <t>010-6351-4645</t>
    <phoneticPr fontId="3" type="noConversion"/>
  </si>
  <si>
    <t>춘천시 춘천로 369(후평동)</t>
    <phoneticPr fontId="3" type="noConversion"/>
  </si>
  <si>
    <t>010-6381-8980</t>
    <phoneticPr fontId="3" type="noConversion"/>
  </si>
  <si>
    <t>양구군 방산면 평화로4939번길 90</t>
    <phoneticPr fontId="3" type="noConversion"/>
  </si>
  <si>
    <t>춘천시 충열로16번길 14(우두동)</t>
    <phoneticPr fontId="3" type="noConversion"/>
  </si>
  <si>
    <t>춘천시 교동길18번길 3, 202호(교동)</t>
    <phoneticPr fontId="3" type="noConversion"/>
  </si>
  <si>
    <t>010-8515-5077</t>
    <phoneticPr fontId="3" type="noConversion"/>
  </si>
  <si>
    <t>010-8006-0326</t>
    <phoneticPr fontId="3" type="noConversion"/>
  </si>
  <si>
    <t>춘천시 동면 삭주로231, 101동1404호(두산위브아파트)</t>
    <phoneticPr fontId="3" type="noConversion"/>
  </si>
  <si>
    <t>010-8569-5582</t>
    <phoneticPr fontId="3" type="noConversion"/>
  </si>
  <si>
    <t>춘천시 근화길15번길 26, 108동404호(근화동 신성근화미소지움아파트</t>
    <phoneticPr fontId="3" type="noConversion"/>
  </si>
  <si>
    <t>010-6294-9722</t>
    <phoneticPr fontId="3" type="noConversion"/>
  </si>
  <si>
    <t>010-8969-8745</t>
    <phoneticPr fontId="3" type="noConversion"/>
  </si>
  <si>
    <t>춘천시 중앙로 84-1(중앙로2가)</t>
    <phoneticPr fontId="3" type="noConversion"/>
  </si>
  <si>
    <t>010-9435-4949</t>
    <phoneticPr fontId="3" type="noConversion"/>
  </si>
  <si>
    <t>춘천시 안마산로 214, 201동507호(퇴계동 금호아파트)</t>
    <phoneticPr fontId="3" type="noConversion"/>
  </si>
  <si>
    <t>010-9123-5953</t>
    <phoneticPr fontId="3" type="noConversion"/>
  </si>
  <si>
    <t>춘천시 우석로101번길 20, 101동1402호(석사동 그랜드아파트)</t>
    <phoneticPr fontId="3" type="noConversion"/>
  </si>
  <si>
    <t>010-5171-6002</t>
    <phoneticPr fontId="3" type="noConversion"/>
  </si>
  <si>
    <t>010-6257-3122</t>
    <phoneticPr fontId="3" type="noConversion"/>
  </si>
  <si>
    <t>춘천시 승지골길16번길 14, 701동1208호(퇴계동 퇴계주공7차아파트)</t>
    <phoneticPr fontId="3" type="noConversion"/>
  </si>
  <si>
    <t>010-9292-1525</t>
    <phoneticPr fontId="3" type="noConversion"/>
  </si>
  <si>
    <t>춘천시 삭주로66번길 16(교동)</t>
    <phoneticPr fontId="3" type="noConversion"/>
  </si>
  <si>
    <t>010-4721-6787</t>
    <phoneticPr fontId="3" type="noConversion"/>
  </si>
  <si>
    <t>010-6326-6788</t>
    <phoneticPr fontId="3" type="noConversion"/>
  </si>
  <si>
    <t>춘천시 향교뒷길 1(교동)</t>
    <phoneticPr fontId="3" type="noConversion"/>
  </si>
  <si>
    <t>010-5361-1145</t>
    <phoneticPr fontId="3" type="noConversion"/>
  </si>
  <si>
    <t>춘천시 남춘천새길 11, 107동701호(퇴계동 휴먼시아남춘천1단지아파트)</t>
    <phoneticPr fontId="3" type="noConversion"/>
  </si>
  <si>
    <t>010-8877-3579</t>
    <phoneticPr fontId="3" type="noConversion"/>
  </si>
  <si>
    <t>춘천시 영서로 2169,109동1902호(퇴계동, 이안아파트)</t>
    <phoneticPr fontId="3" type="noConversion"/>
  </si>
  <si>
    <t>010-5369-9245</t>
    <phoneticPr fontId="3" type="noConversion"/>
  </si>
  <si>
    <t>춘천시 후석로390번길 5, 205호(후평동)</t>
    <phoneticPr fontId="3" type="noConversion"/>
  </si>
  <si>
    <t>010-7720-1918</t>
    <phoneticPr fontId="3" type="noConversion"/>
  </si>
  <si>
    <t>춘천시 서부대성로173번길 5(효자동)</t>
    <phoneticPr fontId="3" type="noConversion"/>
  </si>
  <si>
    <t>010-4257-8443</t>
    <phoneticPr fontId="3" type="noConversion"/>
  </si>
  <si>
    <t>춘천시 안마산로 294-18(석사동)</t>
    <phoneticPr fontId="3" type="noConversion"/>
  </si>
  <si>
    <t>010-4321-0104</t>
    <phoneticPr fontId="3" type="noConversion"/>
  </si>
  <si>
    <t>춘천시 서부대성로 33, 108동 1405호(소양로2가,이편한세상아파트)</t>
    <phoneticPr fontId="3" type="noConversion"/>
  </si>
  <si>
    <t>010-8870-7400</t>
    <phoneticPr fontId="3" type="noConversion"/>
  </si>
  <si>
    <t>010-9409-8162</t>
    <phoneticPr fontId="3" type="noConversion"/>
  </si>
  <si>
    <t>춘천시 서부대성로 33, 109동901호(소양로2가,이편한세상아파트)</t>
    <phoneticPr fontId="3" type="noConversion"/>
  </si>
  <si>
    <t>010-5363-1980</t>
    <phoneticPr fontId="3" type="noConversion"/>
  </si>
  <si>
    <t>서울 동작구 노량진로23가길 20, 105동104호(본동,유원강변아파트)</t>
    <phoneticPr fontId="3" type="noConversion"/>
  </si>
  <si>
    <t>010-6413-3306</t>
    <phoneticPr fontId="3" type="noConversion"/>
  </si>
  <si>
    <t>춘천시 영서로2141번길 33, 104동703호(퇴계동 중아하이츠1차아파트)</t>
    <phoneticPr fontId="3" type="noConversion"/>
  </si>
  <si>
    <t>010-4126-4007</t>
    <phoneticPr fontId="3" type="noConversion"/>
  </si>
  <si>
    <t>춘천시 서부대성로 33, 108동205호(소양로2가, 이편한세상아파트)</t>
    <phoneticPr fontId="3" type="noConversion"/>
  </si>
  <si>
    <t>010-4222-3479</t>
    <phoneticPr fontId="3" type="noConversion"/>
  </si>
  <si>
    <t>춘천시 동면 삭주로231, 104동1302호(두산위브아파트)</t>
    <phoneticPr fontId="3" type="noConversion"/>
  </si>
  <si>
    <t>010-3017-2501</t>
    <phoneticPr fontId="3" type="noConversion"/>
  </si>
  <si>
    <t>춘천시 서부대성로 33,107동 1506호(소양로2가, 이편한세상아파트)</t>
    <phoneticPr fontId="3" type="noConversion"/>
  </si>
  <si>
    <t>010-8829-9609</t>
    <phoneticPr fontId="3" type="noConversion"/>
  </si>
  <si>
    <t>춘천시 후석로 325, 111동 1304호(후평동, 더샾아파트)</t>
    <phoneticPr fontId="3" type="noConversion"/>
  </si>
  <si>
    <t>010-6376-2285</t>
    <phoneticPr fontId="3" type="noConversion"/>
  </si>
  <si>
    <t>김미란</t>
    <phoneticPr fontId="3" type="noConversion"/>
  </si>
  <si>
    <t>춘천시 성심로47번길 56(후평동)</t>
    <phoneticPr fontId="3" type="noConversion"/>
  </si>
  <si>
    <t>010-8636-5462</t>
    <phoneticPr fontId="3" type="noConversion"/>
  </si>
  <si>
    <t>춘천시 지내고탄로 37(신동)</t>
    <phoneticPr fontId="3" type="noConversion"/>
  </si>
  <si>
    <t>010-8792-5275</t>
    <phoneticPr fontId="3" type="noConversion"/>
  </si>
  <si>
    <t>춘천시 삭주로66번길 12, 302호(교동)</t>
    <phoneticPr fontId="3" type="noConversion"/>
  </si>
  <si>
    <t>춘천시 우석로101번길 83, 102동1007호(석사동, 석사3지구부영아파트)</t>
    <phoneticPr fontId="3" type="noConversion"/>
  </si>
  <si>
    <t>010-8478-4988</t>
    <phoneticPr fontId="3" type="noConversion"/>
  </si>
  <si>
    <t>010-8837-2077</t>
    <phoneticPr fontId="3" type="noConversion"/>
  </si>
  <si>
    <t>010-7625-6011</t>
    <phoneticPr fontId="3" type="noConversion"/>
  </si>
  <si>
    <t>서울 서초구 잠원로 37-48, 211동 1103호(잠원동,신반포4차아파트)</t>
    <phoneticPr fontId="3" type="noConversion"/>
  </si>
  <si>
    <t>010-5360-3249</t>
    <phoneticPr fontId="3" type="noConversion"/>
  </si>
  <si>
    <t>010-5508-2313</t>
    <phoneticPr fontId="3" type="noConversion"/>
  </si>
  <si>
    <t>서울 서초구 사평대로14길 38, 301호(반포동,힐하우스)</t>
    <phoneticPr fontId="3" type="noConversion"/>
  </si>
  <si>
    <t>춘천시 서부대성로 33, 106동 1803호(소양로2가, 이편한세상)</t>
    <phoneticPr fontId="3" type="noConversion"/>
  </si>
  <si>
    <t>010-4741-0499</t>
    <phoneticPr fontId="3" type="noConversion"/>
  </si>
  <si>
    <t>춘천시 전원안길 5(교동)</t>
    <phoneticPr fontId="3" type="noConversion"/>
  </si>
  <si>
    <t>010-5002-4070</t>
    <phoneticPr fontId="3" type="noConversion"/>
  </si>
  <si>
    <t>춘천시 우석로101번길 20, 105동1004호(석사동 그랜드아파트)</t>
    <phoneticPr fontId="3" type="noConversion"/>
  </si>
  <si>
    <t>010-7356-5702</t>
    <phoneticPr fontId="3" type="noConversion"/>
  </si>
  <si>
    <t>춘천시 서부대성로 33, 113동1002호(소양로2가,이편한세상)</t>
    <phoneticPr fontId="3" type="noConversion"/>
  </si>
  <si>
    <t>010-9805-5735</t>
    <phoneticPr fontId="3" type="noConversion"/>
  </si>
  <si>
    <t>춘천시 공지로 455, 1725호(근화동)</t>
    <phoneticPr fontId="3" type="noConversion"/>
  </si>
  <si>
    <t>010-3392-2870</t>
    <phoneticPr fontId="3" type="noConversion"/>
  </si>
  <si>
    <t>춘천시 춘주로 174, 103동801호(퇴계동, 그린타운아파트)</t>
    <phoneticPr fontId="3" type="noConversion"/>
  </si>
  <si>
    <t>010-5375-3253</t>
    <phoneticPr fontId="3" type="noConversion"/>
  </si>
  <si>
    <t>춘천시 세실로 260, 803동 1106호(후평동, 초록지붕아파트)</t>
    <phoneticPr fontId="3" type="noConversion"/>
  </si>
  <si>
    <t>010-6425-0720</t>
    <phoneticPr fontId="3" type="noConversion"/>
  </si>
  <si>
    <t>춘천시 명동길 5(조양동)</t>
    <phoneticPr fontId="3" type="noConversion"/>
  </si>
  <si>
    <t>011-361-0079</t>
    <phoneticPr fontId="3" type="noConversion"/>
  </si>
  <si>
    <t>춘천시 동면 삭주로 231, 103동 107호(두산위브아파트)</t>
    <phoneticPr fontId="3" type="noConversion"/>
  </si>
  <si>
    <t>010-4158-7668</t>
    <phoneticPr fontId="3" type="noConversion"/>
  </si>
  <si>
    <t>춘천시 서부대성로 33, 106동1803호(소양로2가, 이편한세상)</t>
    <phoneticPr fontId="3" type="noConversion"/>
  </si>
  <si>
    <t>010-8518-0499</t>
    <phoneticPr fontId="3" type="noConversion"/>
  </si>
  <si>
    <t>춘천시 세실로 260, 803동 1201호(후평동, 초록지붕아파트)</t>
    <phoneticPr fontId="3" type="noConversion"/>
  </si>
  <si>
    <t>010-5360-9488</t>
    <phoneticPr fontId="3" type="noConversion"/>
  </si>
  <si>
    <t>춘천시 교동길10번길 3(교동)</t>
    <phoneticPr fontId="3" type="noConversion"/>
  </si>
  <si>
    <t>010-8635-0398</t>
    <phoneticPr fontId="3" type="noConversion"/>
  </si>
  <si>
    <t>춘천시 서부대성로99번길 10(교동)</t>
    <phoneticPr fontId="3" type="noConversion"/>
  </si>
  <si>
    <t>010-8795-6434</t>
    <phoneticPr fontId="3" type="noConversion"/>
  </si>
  <si>
    <t>010-9244-8410</t>
    <phoneticPr fontId="3" type="noConversion"/>
  </si>
  <si>
    <t>춘천시 퇴계로 168, 214동1302호(퇴계동, 퇴계주공2차)</t>
    <phoneticPr fontId="3" type="noConversion"/>
  </si>
  <si>
    <t>010-3075-8421</t>
    <phoneticPr fontId="3" type="noConversion"/>
  </si>
  <si>
    <t>춘천시 후만로 37, 610동305호(후평동, 주공아파트)</t>
    <phoneticPr fontId="3" type="noConversion"/>
  </si>
  <si>
    <t>010-6749-2899</t>
    <phoneticPr fontId="3" type="noConversion"/>
  </si>
  <si>
    <t>춘천시 퇴계로 242, 409동1103호(석사동, 퇴계주공4차)</t>
    <phoneticPr fontId="3" type="noConversion"/>
  </si>
  <si>
    <t>010-8918-1509</t>
    <phoneticPr fontId="3" type="noConversion"/>
  </si>
  <si>
    <t>춘천시 삭주로 125, 302동1304호(후평동, 세경3차아파트)</t>
    <phoneticPr fontId="3" type="noConversion"/>
  </si>
  <si>
    <t>010-8804-4353</t>
    <phoneticPr fontId="3" type="noConversion"/>
  </si>
  <si>
    <t>춘천시 춘주로 162, 106동506호(퇴계동 현대1차아파트)</t>
    <phoneticPr fontId="3" type="noConversion"/>
  </si>
  <si>
    <t>010-8903-8326</t>
    <phoneticPr fontId="3" type="noConversion"/>
  </si>
  <si>
    <t>춘천시 영서로 2169, 109동1902호(퇴계동 이안아파트)</t>
    <phoneticPr fontId="3" type="noConversion"/>
  </si>
  <si>
    <t>010-2775-4367</t>
    <phoneticPr fontId="3" type="noConversion"/>
  </si>
  <si>
    <t>춘천시 공원2길 1, 에이동 302호(퇴계동)</t>
    <phoneticPr fontId="3" type="noConversion"/>
  </si>
  <si>
    <t>010-5368-8822</t>
    <phoneticPr fontId="3" type="noConversion"/>
  </si>
  <si>
    <t>실납부액(10월)</t>
    <phoneticPr fontId="3" type="noConversion"/>
  </si>
  <si>
    <t>춘천시 서부대성로 34, 101동502호(요선동 한신휴플러스)</t>
    <phoneticPr fontId="3" type="noConversion"/>
  </si>
  <si>
    <t>010-6388-7025</t>
    <phoneticPr fontId="3" type="noConversion"/>
  </si>
  <si>
    <t>춘천시 공지로 455, 2016호(근화동)</t>
    <phoneticPr fontId="3" type="noConversion"/>
  </si>
  <si>
    <t>010-4055-1924</t>
    <phoneticPr fontId="3" type="noConversion"/>
  </si>
  <si>
    <t>춘천시 대양당길 9번길 9-1(후평동)</t>
    <phoneticPr fontId="3" type="noConversion"/>
  </si>
  <si>
    <t>춘천시 후만로 119, 16동205호(후평동 금호빌리지)</t>
    <phoneticPr fontId="3" type="noConversion"/>
  </si>
  <si>
    <t>010-7494-2740</t>
    <phoneticPr fontId="3" type="noConversion"/>
  </si>
  <si>
    <t>010-9180-4783</t>
    <phoneticPr fontId="3" type="noConversion"/>
  </si>
  <si>
    <t>춘천시 신북읍 상천2길 52, 101동1203호(해강아파트)</t>
    <phoneticPr fontId="3" type="noConversion"/>
  </si>
  <si>
    <t>춘천시 퇴계로 220-19, 305동501호(석사동,퇴계주공3차아파트)</t>
    <phoneticPr fontId="3" type="noConversion"/>
  </si>
  <si>
    <t>010-5387-6500</t>
    <phoneticPr fontId="3" type="noConversion"/>
  </si>
  <si>
    <t>춘천시 서부대성로63번길 17-1(중앙로1가)</t>
    <phoneticPr fontId="3" type="noConversion"/>
  </si>
  <si>
    <t>010-6373-2888</t>
    <phoneticPr fontId="3" type="noConversion"/>
  </si>
  <si>
    <t>춘천시 충혼길52번길 19-11(온의동)</t>
    <phoneticPr fontId="3" type="noConversion"/>
  </si>
  <si>
    <t>010-8794-7882</t>
    <phoneticPr fontId="3" type="noConversion"/>
  </si>
  <si>
    <t>춘천시 우석로101번길 83, 102동1408호(석사동, 석사3지구부영아파트)</t>
    <phoneticPr fontId="3" type="noConversion"/>
  </si>
  <si>
    <t>010-9211-3547</t>
    <phoneticPr fontId="3" type="noConversion"/>
  </si>
  <si>
    <t>춘천시 석사길5번길 13-1(석사동)</t>
    <phoneticPr fontId="3" type="noConversion"/>
  </si>
  <si>
    <t>010-6403-8929</t>
    <phoneticPr fontId="3" type="noConversion"/>
  </si>
  <si>
    <t>춘천시 영서로2141번길 25, 203동901호(퇴계동 중앙하이츠2차)</t>
    <phoneticPr fontId="3" type="noConversion"/>
  </si>
  <si>
    <t>010-9201-0080</t>
    <phoneticPr fontId="3" type="noConversion"/>
  </si>
  <si>
    <t>010-8942-6568</t>
    <phoneticPr fontId="3" type="noConversion"/>
  </si>
  <si>
    <t>춘천시 후석로326번길 13, 201동1304호(후평동 현대아파트)</t>
    <phoneticPr fontId="3" type="noConversion"/>
  </si>
  <si>
    <t>010-5560-1127</t>
    <phoneticPr fontId="3" type="noConversion"/>
  </si>
  <si>
    <t>춘천시 후석로228번길 24, 211동801호(후평동, 춘천석사2아파트)</t>
    <phoneticPr fontId="3" type="noConversion"/>
  </si>
  <si>
    <t>010-2408-3876</t>
    <phoneticPr fontId="3" type="noConversion"/>
  </si>
  <si>
    <t>춘천시 영서로 2169, 104동 804호(퇴계동 이안아파트)</t>
    <phoneticPr fontId="3" type="noConversion"/>
  </si>
  <si>
    <t>010-8792-8250</t>
    <phoneticPr fontId="3" type="noConversion"/>
  </si>
  <si>
    <t>춘천시 보안길 36, 105동704호(후평동, 우미린아파트)</t>
    <phoneticPr fontId="3" type="noConversion"/>
  </si>
  <si>
    <t>010-7930-7128</t>
    <phoneticPr fontId="3" type="noConversion"/>
  </si>
  <si>
    <t>춘천시 동면 만천로 107, 101동1103호(한일유앤아이)</t>
    <phoneticPr fontId="3" type="noConversion"/>
  </si>
  <si>
    <t>010-7655-0808</t>
    <phoneticPr fontId="3" type="noConversion"/>
  </si>
  <si>
    <t>춘천시 춘주로 174, 103동503호(퇴계동, 그린타운아파트)</t>
    <phoneticPr fontId="3" type="noConversion"/>
  </si>
  <si>
    <t>010-5452-3987</t>
    <phoneticPr fontId="3" type="noConversion"/>
  </si>
  <si>
    <t>춘천시 동면 소양강로 104, 105동 304호(부영아파트)</t>
    <phoneticPr fontId="3" type="noConversion"/>
  </si>
  <si>
    <t>010-4713-2216</t>
    <phoneticPr fontId="3" type="noConversion"/>
  </si>
  <si>
    <t>입금일</t>
    <phoneticPr fontId="3" type="noConversion"/>
  </si>
  <si>
    <t>입금유무</t>
    <phoneticPr fontId="3" type="noConversion"/>
  </si>
  <si>
    <t>비고</t>
    <phoneticPr fontId="3" type="noConversion"/>
  </si>
  <si>
    <t>가1,2같이보냄</t>
    <phoneticPr fontId="3" type="noConversion"/>
  </si>
  <si>
    <t>가48,49같이보냄</t>
    <phoneticPr fontId="3" type="noConversion"/>
  </si>
  <si>
    <t>100,000원,162,660원 나눠서냄</t>
    <phoneticPr fontId="3" type="noConversion"/>
  </si>
  <si>
    <t>나57,58같이냄</t>
    <phoneticPr fontId="3" type="noConversion"/>
  </si>
  <si>
    <t>라31,32같이냄</t>
    <phoneticPr fontId="3" type="noConversion"/>
  </si>
  <si>
    <t>16호 이기준</t>
    <phoneticPr fontId="3" type="noConversion"/>
  </si>
  <si>
    <t>본세</t>
    <phoneticPr fontId="3" type="noConversion"/>
  </si>
  <si>
    <t>부가세</t>
    <phoneticPr fontId="3" type="noConversion"/>
  </si>
  <si>
    <t>유재덕</t>
    <phoneticPr fontId="3" type="noConversion"/>
  </si>
  <si>
    <t>백순교</t>
  </si>
  <si>
    <t>650216-2347739</t>
  </si>
  <si>
    <t>춘천시 신동로 20(신동)</t>
  </si>
  <si>
    <t>010-5544-6826</t>
  </si>
  <si>
    <t>정찬숙</t>
  </si>
  <si>
    <t>601117-2811215</t>
  </si>
  <si>
    <t>춘천시 남춘천새길 11, 105동 604호(퇴계동 휴먼시아1차)</t>
  </si>
  <si>
    <t>010-6405-2430</t>
  </si>
  <si>
    <t>서전자</t>
  </si>
  <si>
    <t>430120-2347720</t>
  </si>
  <si>
    <t>춘천시 방송길 70, 105동 2503호(온의동 롯데캐슬아파트)</t>
  </si>
  <si>
    <t>010-2827-6367</t>
  </si>
  <si>
    <t>대우소유</t>
  </si>
  <si>
    <t>박경순</t>
  </si>
  <si>
    <t>461005-2318911</t>
  </si>
  <si>
    <t>춘천시 동부시장길 21-25(운교동)</t>
  </si>
  <si>
    <t>010-3118-3469</t>
  </si>
  <si>
    <t>김경란</t>
  </si>
  <si>
    <t>박광옥</t>
  </si>
  <si>
    <t>590325-1261414</t>
  </si>
  <si>
    <t>춘천시 두하길 22, 101동 102호(효자동 일성아파트)</t>
  </si>
  <si>
    <t>김정순</t>
  </si>
  <si>
    <t>620301-2337112</t>
  </si>
  <si>
    <t>춘천시 동면 금베이길 61-51</t>
  </si>
  <si>
    <t>010-6377-1234</t>
  </si>
  <si>
    <t>이세준</t>
  </si>
  <si>
    <t>731022-1148723</t>
  </si>
  <si>
    <t>춘천시 영서로 2317, 101동1506호(온의동 럭키아파트)</t>
  </si>
  <si>
    <t>010-9150-3010</t>
  </si>
  <si>
    <t>윤혜경</t>
  </si>
  <si>
    <t>731216-2648411</t>
  </si>
  <si>
    <t>춘천시 동면 삭주로 231, 104동1302호(두산위브아파트)</t>
  </si>
  <si>
    <t>010-6358-8764</t>
  </si>
  <si>
    <t>김기환</t>
  </si>
  <si>
    <t>740904-1260919</t>
  </si>
  <si>
    <t>춘천시 효석로67번길 23, 107동4040호(석사동 석사근로복지주택)</t>
  </si>
  <si>
    <t>010-8911-9962</t>
  </si>
  <si>
    <t>박귀영</t>
  </si>
  <si>
    <t>690919-2261215</t>
  </si>
  <si>
    <t>춘천시 남춘천새길 11, 106동901호(퇴계동 휴먼시아남춘천1단지아파트)</t>
  </si>
  <si>
    <t>010-4690-4987</t>
  </si>
  <si>
    <t>2만원과입금</t>
  </si>
  <si>
    <t>장지훈</t>
  </si>
  <si>
    <t>730212-1674510</t>
  </si>
  <si>
    <t>춘천시 춘주로 174, 103동 1403호(퇴계동 그린타운아파트)</t>
  </si>
  <si>
    <t>010-4023-9213</t>
  </si>
  <si>
    <t>고형필</t>
  </si>
  <si>
    <t>760731-1852015</t>
  </si>
  <si>
    <t>춘천시 보안길 36, 111동1601호(후평동 우미린아파트)</t>
  </si>
  <si>
    <t>010-3847-0361</t>
  </si>
  <si>
    <t>임종민</t>
  </si>
  <si>
    <t>춘천시 서부대성로 33, 108동206호(소양로2가 이편한세상)</t>
  </si>
  <si>
    <t>010-9244-7225</t>
  </si>
  <si>
    <t>이현예</t>
  </si>
  <si>
    <t>610305-2321214</t>
  </si>
  <si>
    <t>춘천시 춘천로295번길 16-2(후평동)</t>
  </si>
  <si>
    <t>010-5017-7520</t>
  </si>
  <si>
    <t>이삼열</t>
  </si>
  <si>
    <t>680711-1489117</t>
  </si>
  <si>
    <t>춘천시 서부대성로 34, 106동606호(요선동 한신휴플러스)</t>
  </si>
  <si>
    <t>010-3729-2310</t>
  </si>
  <si>
    <t>점포포기</t>
  </si>
  <si>
    <t>소송의사</t>
  </si>
  <si>
    <t>정용이</t>
  </si>
  <si>
    <t>630725-2318917</t>
  </si>
  <si>
    <t>춘천시 모수물길 60, 105동1202호 (소양로2가 현대아파트)</t>
  </si>
  <si>
    <t>010-2377-2536</t>
  </si>
  <si>
    <t>강성복</t>
  </si>
  <si>
    <t>500519-2260811</t>
  </si>
  <si>
    <t>춘천시 칠전서길 15-2 209동 403호(칠전동 칠전대우2차)</t>
  </si>
  <si>
    <t>010-3498-3277</t>
  </si>
  <si>
    <t>배상철</t>
  </si>
  <si>
    <t>590120-1046711</t>
  </si>
  <si>
    <t>홍천군 홍천읍 석화안길1길 5-1</t>
  </si>
  <si>
    <t>010-6857-0419</t>
  </si>
  <si>
    <t>염춘자</t>
  </si>
  <si>
    <t>530903-2261911</t>
  </si>
  <si>
    <t>춘천시 보안길 36, 101동 801호(후평동 우미린아파트)</t>
  </si>
  <si>
    <t>010-6373-8146</t>
  </si>
  <si>
    <t>팜티한</t>
  </si>
  <si>
    <t>751002-6280191</t>
  </si>
  <si>
    <t>춘천시 서부대성로 33, 110동 404호(소양로2가)</t>
  </si>
  <si>
    <t>010-5933-9312</t>
  </si>
  <si>
    <t>김선경</t>
  </si>
  <si>
    <t>890221-1321012</t>
  </si>
  <si>
    <t>춘천시 방송길7번길 9(중앙로3가)</t>
  </si>
  <si>
    <t>010-9966-0789</t>
  </si>
  <si>
    <t>정종찬</t>
  </si>
  <si>
    <t>751224-1262213</t>
  </si>
  <si>
    <t>춘천시 영서로 2922, 101동 1504호(사농동,코아루아파트)</t>
  </si>
  <si>
    <t>010-8799-9527</t>
  </si>
  <si>
    <t>이현주</t>
  </si>
  <si>
    <t>761010-2322212</t>
  </si>
  <si>
    <t>010-5005-1318</t>
  </si>
  <si>
    <t>한창례</t>
  </si>
  <si>
    <t>470727-2019610</t>
  </si>
  <si>
    <t>춘천시 동내면 춘천순환로94번길 12, 302동201호(부영아파트)</t>
  </si>
  <si>
    <t>010-2700-3850</t>
  </si>
  <si>
    <t>유정애</t>
  </si>
  <si>
    <t>550914-2261113</t>
  </si>
  <si>
    <t>춘천시 동내면 영서로 1498-1</t>
  </si>
  <si>
    <t>010-9480-0041</t>
  </si>
  <si>
    <t>이명자</t>
  </si>
  <si>
    <t>720904-2331111</t>
  </si>
  <si>
    <t>춘천시 금강로 68-9, 1109호(조양동 미도파아파트)</t>
  </si>
  <si>
    <t>010-6373-2323</t>
  </si>
  <si>
    <t>허경숙</t>
  </si>
  <si>
    <t>810409-2337228</t>
  </si>
  <si>
    <t>춘천시 남면 충효로 750-17</t>
  </si>
  <si>
    <t>010-9243-2570</t>
  </si>
  <si>
    <t>류시연</t>
  </si>
  <si>
    <t>740428-1332714</t>
  </si>
  <si>
    <t>원주시 현충로 295, 101동 1002호(태장동 요진보네르카운티2차)</t>
  </si>
  <si>
    <t>010-7492-5717</t>
  </si>
  <si>
    <t>유연엽</t>
  </si>
  <si>
    <t>621105-2319612</t>
  </si>
  <si>
    <t>춘천시 후석로 325, 101동 1806호(후평동, 더샾아파트)</t>
  </si>
  <si>
    <t>010-4038-7499</t>
  </si>
  <si>
    <t>지현영</t>
  </si>
  <si>
    <t>730817-2319627</t>
  </si>
  <si>
    <t>춘천시 충열로 29, 103동 902호(우두동 롯데인벤스)</t>
  </si>
  <si>
    <t>010-3130-1869</t>
  </si>
  <si>
    <t>이재문</t>
  </si>
  <si>
    <t>640622-1260511</t>
  </si>
  <si>
    <t>춘천시 기와집길 11-5(소양로2가)</t>
  </si>
  <si>
    <t>010-4789-3215</t>
  </si>
  <si>
    <t>조순민</t>
  </si>
  <si>
    <t>840627-1079814</t>
  </si>
  <si>
    <t>춘천시 동면 금옥길 309-10</t>
  </si>
  <si>
    <t>010-5551-5566/010-4750-8959</t>
  </si>
  <si>
    <t>김미란</t>
  </si>
  <si>
    <t>680822-2322015</t>
  </si>
  <si>
    <t>춘천시 성심로47번길 56(후평동)</t>
  </si>
  <si>
    <t>010-8636-5462</t>
  </si>
  <si>
    <t>이효희</t>
  </si>
  <si>
    <t>931204-2261414</t>
  </si>
  <si>
    <t>춘천시 옥천길54번길 24, 203호(옥천동)</t>
  </si>
  <si>
    <t>한대화</t>
  </si>
  <si>
    <t>820924-1346814</t>
  </si>
  <si>
    <t>춘천시 춘천로 120, 306동 502호(효자동 현진에버빌3차)</t>
  </si>
  <si>
    <t>010-9270-1486</t>
  </si>
  <si>
    <t>임부자</t>
  </si>
  <si>
    <t>410427-2319615</t>
  </si>
  <si>
    <t>춘천시 우석로101번길 86, 109동1304호(석사동 석사대우아파트)</t>
  </si>
  <si>
    <t>010-8399-0145</t>
  </si>
  <si>
    <t>도청로가열59호</t>
    <phoneticPr fontId="3" type="noConversion"/>
  </si>
  <si>
    <t>부과일</t>
    <phoneticPr fontId="3" type="noConversion"/>
  </si>
  <si>
    <t>부과유무</t>
    <phoneticPr fontId="3" type="noConversion"/>
  </si>
  <si>
    <t xml:space="preserve">주민번호 </t>
  </si>
  <si>
    <t>581008-1051721</t>
  </si>
  <si>
    <t>600414-2350317</t>
  </si>
  <si>
    <t>580324-1079811</t>
  </si>
  <si>
    <t>710330-1318816</t>
  </si>
  <si>
    <t>611207-2395315</t>
  </si>
  <si>
    <t>590326-2318914</t>
  </si>
  <si>
    <t>810608-1261611</t>
  </si>
  <si>
    <t>651014-2261717</t>
  </si>
  <si>
    <t>620128-1318915</t>
  </si>
  <si>
    <t>681203-2069032</t>
  </si>
  <si>
    <t>570224-2951012</t>
  </si>
  <si>
    <t>550630-2260211</t>
  </si>
  <si>
    <t>470312-1260110</t>
  </si>
  <si>
    <t>731031-1063611</t>
  </si>
  <si>
    <t>721015-1261228</t>
  </si>
  <si>
    <t>610102-1319129</t>
  </si>
  <si>
    <t>860514-2177524</t>
  </si>
  <si>
    <t>751128-1057516</t>
  </si>
  <si>
    <t>610712-2343819</t>
  </si>
  <si>
    <t>650722-2243116</t>
  </si>
  <si>
    <t>670210-1319627</t>
  </si>
  <si>
    <t>591127-2261719</t>
  </si>
  <si>
    <t>690727-2260812</t>
  </si>
  <si>
    <t>761205-1338814</t>
  </si>
  <si>
    <t>471214-2055713</t>
  </si>
  <si>
    <t>621221-1261215</t>
  </si>
  <si>
    <t>680909-1472129</t>
  </si>
  <si>
    <t>720802-2319419</t>
  </si>
  <si>
    <t>690316-2670920</t>
  </si>
  <si>
    <t>680301-2243129</t>
  </si>
  <si>
    <t>490618-2261219</t>
  </si>
  <si>
    <t>560214-2042328</t>
  </si>
  <si>
    <t>460211-1036813</t>
  </si>
  <si>
    <t>710408-1042139</t>
  </si>
  <si>
    <t>590212-2822838</t>
  </si>
  <si>
    <t>430414-1260914</t>
  </si>
  <si>
    <t>630530-1453310</t>
  </si>
  <si>
    <t>880726-2667411</t>
  </si>
  <si>
    <t>550120-1260312</t>
  </si>
  <si>
    <t>700331-2318719</t>
  </si>
  <si>
    <t>720129-2472116</t>
  </si>
  <si>
    <t>680506-2031415</t>
  </si>
  <si>
    <t>690216-2894437</t>
  </si>
  <si>
    <t>430320-1551711</t>
  </si>
  <si>
    <t>730901-1117214</t>
  </si>
  <si>
    <t>980528-2262315</t>
  </si>
  <si>
    <t>541125-2260312</t>
  </si>
  <si>
    <t>771228-2670328</t>
  </si>
  <si>
    <t>590720-2319719</t>
  </si>
  <si>
    <t>610715-1927212</t>
  </si>
  <si>
    <t>660518-1813225</t>
  </si>
  <si>
    <t>610114-1683616</t>
  </si>
  <si>
    <t>451125-1052418</t>
  </si>
  <si>
    <t>800129-2800318</t>
  </si>
  <si>
    <t>750227-2337123</t>
  </si>
  <si>
    <t>650820-2261025</t>
  </si>
  <si>
    <t>570420-2640231</t>
  </si>
  <si>
    <t>771102-2318715</t>
  </si>
  <si>
    <t>610907-1908111</t>
  </si>
  <si>
    <t>700701-1453317</t>
  </si>
  <si>
    <t>390310-2261910</t>
  </si>
  <si>
    <t>831125-2056418</t>
  </si>
  <si>
    <t>921029-2319113</t>
  </si>
  <si>
    <t>640727-1090312</t>
  </si>
  <si>
    <t>670325-2323916</t>
  </si>
  <si>
    <t>671101-1337111</t>
  </si>
  <si>
    <t>870224-1852324</t>
  </si>
  <si>
    <t>570107-1229920</t>
  </si>
  <si>
    <t>551205-1322018</t>
  </si>
  <si>
    <t>700223-1470625</t>
  </si>
  <si>
    <t>590208-2330819</t>
  </si>
  <si>
    <t>661216-2260310</t>
  </si>
  <si>
    <t>700520-1650815</t>
  </si>
  <si>
    <t>611006-2460119</t>
  </si>
  <si>
    <t>540830-2811115</t>
  </si>
  <si>
    <t>641224-2018129</t>
  </si>
  <si>
    <t>600719-2384219</t>
  </si>
  <si>
    <t>711119-2030025</t>
  </si>
  <si>
    <t>591023-2237521</t>
  </si>
  <si>
    <t>650224-1051210</t>
  </si>
  <si>
    <t>870614-2490619</t>
  </si>
  <si>
    <t>841013-1177710</t>
  </si>
  <si>
    <t>760104-2261119</t>
  </si>
  <si>
    <t>580712-1002215</t>
  </si>
  <si>
    <t>580720-1243221</t>
  </si>
  <si>
    <t>720114-2319818</t>
  </si>
  <si>
    <t>600801-2323919</t>
  </si>
  <si>
    <t>750517-2332914</t>
  </si>
  <si>
    <t>680116-1260811</t>
  </si>
  <si>
    <t>800719-1182610</t>
  </si>
  <si>
    <t>731007-2046115</t>
  </si>
  <si>
    <t>800401-2338811</t>
  </si>
  <si>
    <t>710503-2347814</t>
  </si>
  <si>
    <t>730226-2332818</t>
  </si>
  <si>
    <t>621020-1347530</t>
  </si>
  <si>
    <t>800123-1030217</t>
  </si>
  <si>
    <t>780123-2337216</t>
  </si>
  <si>
    <t>470914-2321311</t>
  </si>
  <si>
    <t>770114-1041513</t>
  </si>
  <si>
    <t>720202-1340316</t>
  </si>
  <si>
    <t>760818-1320916</t>
  </si>
  <si>
    <t>870318-1332922</t>
  </si>
  <si>
    <t>550315-2845919</t>
  </si>
  <si>
    <t>661126-2261615</t>
  </si>
  <si>
    <t>850523-2121518</t>
  </si>
  <si>
    <t>780824-2260519</t>
  </si>
  <si>
    <t>850908-2901725</t>
  </si>
  <si>
    <t>911120-2243139</t>
  </si>
  <si>
    <t>620226-2396527</t>
  </si>
  <si>
    <t>820410-2337318</t>
  </si>
  <si>
    <t>771206-2041713</t>
  </si>
  <si>
    <t>750923-2338626</t>
  </si>
  <si>
    <t>940224-1262323</t>
  </si>
  <si>
    <t>690812-2345315</t>
    <phoneticPr fontId="3" type="noConversion"/>
  </si>
  <si>
    <t>춘천시 후석로59번길 23-9(석사동)</t>
    <phoneticPr fontId="3" type="noConversion"/>
  </si>
  <si>
    <t>홍천군 북방면 성동로 171-22</t>
    <phoneticPr fontId="3" type="noConversion"/>
  </si>
  <si>
    <t>710620-1333519</t>
    <phoneticPr fontId="3" type="noConversion"/>
  </si>
  <si>
    <t>10.17 164,000입금/10.22 900원 입금</t>
    <phoneticPr fontId="3" type="noConversion"/>
  </si>
  <si>
    <t>940908-2303319</t>
    <phoneticPr fontId="3" type="noConversion"/>
  </si>
  <si>
    <t>춘천시 춘천로282번길 13-1(후평동)</t>
    <phoneticPr fontId="3" type="noConversion"/>
  </si>
  <si>
    <t>010-3867-0349</t>
    <phoneticPr fontId="3" type="noConversion"/>
  </si>
  <si>
    <t>김희태</t>
  </si>
  <si>
    <t>850201-1319612</t>
  </si>
  <si>
    <t>춘천시 퇴계로 108, 106동 1402호(퇴계동 유승한내들 아파트)</t>
  </si>
  <si>
    <t>010-9607-8159</t>
  </si>
  <si>
    <t>방은진</t>
  </si>
  <si>
    <t>680429-1337117</t>
  </si>
  <si>
    <t>춘천시 충열로 32, 106동 306호(우두동 동부아파트)</t>
  </si>
  <si>
    <t>017-780-5647</t>
  </si>
  <si>
    <t>정재호</t>
  </si>
  <si>
    <t>741229-1260210</t>
  </si>
  <si>
    <t>춘천시 동내면 외솔길19번길 49-15</t>
  </si>
  <si>
    <t>010-6380-9158</t>
  </si>
  <si>
    <t>전미숙</t>
  </si>
  <si>
    <t>530505-2260514</t>
  </si>
  <si>
    <t>춘천시 퇴계로 168,210동 1001호(퇴계동 퇴계주공2차)</t>
  </si>
  <si>
    <t>010-8441-7707</t>
  </si>
  <si>
    <t>김선영</t>
  </si>
  <si>
    <t>701214-2338718</t>
  </si>
  <si>
    <t>춘천시 공지로 43, 103동 305호(석사동 극동아파트)</t>
  </si>
  <si>
    <t>010-4055-7522</t>
  </si>
  <si>
    <t>박은희</t>
  </si>
  <si>
    <t>601022-2467011</t>
  </si>
  <si>
    <t>춘천시 삭주로66번길 12,303호(교동)</t>
  </si>
  <si>
    <t>경기도 고양시 일산동구 일산로 242 607동 1402호(마두1동 백마마을)</t>
  </si>
  <si>
    <t>010-2392-7765</t>
  </si>
  <si>
    <t>등기나 우편으로 관리비 고지서 수취원함\</t>
  </si>
  <si>
    <t>박진희</t>
  </si>
  <si>
    <t>740101-2467014</t>
  </si>
  <si>
    <t>춘천시 삭주로66번길 12, 303호(교동</t>
  </si>
  <si>
    <t>010-4721-6787</t>
  </si>
  <si>
    <t>박지나</t>
  </si>
  <si>
    <t>700801-2345437</t>
  </si>
  <si>
    <t>서울 서초구 신반포로41길 35, 105동(잠원동)</t>
  </si>
  <si>
    <t>춘천시 지석로29, 518동 303호(석사동 휴먼타운아파트)</t>
  </si>
  <si>
    <t>이명준</t>
  </si>
  <si>
    <t>720117-1337210</t>
  </si>
  <si>
    <t>춘천시 서부대성로 34, 102동 1405호(요선동 한신휴플러스)</t>
  </si>
  <si>
    <t>010-8717-5550</t>
  </si>
  <si>
    <t>엄진용</t>
  </si>
  <si>
    <t>800803-1319120</t>
  </si>
  <si>
    <t>춘천시 서면 박사로 1170-22</t>
  </si>
  <si>
    <t>010-9158-7979</t>
  </si>
  <si>
    <t>이명구</t>
  </si>
  <si>
    <t>700228-1337219</t>
  </si>
  <si>
    <t>춘천시 동면 만천로 26-97</t>
  </si>
  <si>
    <t>010-9667-3538</t>
  </si>
  <si>
    <t>최재순</t>
  </si>
  <si>
    <t>530209-1260915</t>
  </si>
  <si>
    <t>춘천시 당간지주길 27, 103동 304호(근화동 호반아파트)</t>
  </si>
  <si>
    <t>010-2525-3204</t>
  </si>
  <si>
    <t>이창우</t>
  </si>
  <si>
    <t>650924-1261914</t>
  </si>
  <si>
    <t>춘천시 동내면 춘천순환로94번길 12, 101동303호(부영아파트)</t>
  </si>
  <si>
    <t>010-4533-1965</t>
  </si>
  <si>
    <t>681004-2261922</t>
    <phoneticPr fontId="3" type="noConversion"/>
  </si>
  <si>
    <t>서울 용산구 대사관로20길 67(한남동)</t>
    <phoneticPr fontId="3" type="noConversion"/>
  </si>
  <si>
    <t>010-8706-0692</t>
    <phoneticPr fontId="3" type="noConversion"/>
  </si>
  <si>
    <t>박호열</t>
  </si>
  <si>
    <t>춘천시 백령로 215, 108동 1302호(후평동 일성트루엘아파트)</t>
  </si>
  <si>
    <t>010-5379-6953</t>
  </si>
  <si>
    <t>정장환</t>
  </si>
  <si>
    <t>720605-1261123</t>
  </si>
  <si>
    <t>춘천시 서부대성로 33, 110동 404호(소양로2가 이편한세상)</t>
  </si>
  <si>
    <t>010-5011-9299</t>
  </si>
  <si>
    <t>박선화</t>
  </si>
  <si>
    <t>680610-2408529</t>
  </si>
  <si>
    <t>춘천시 옥천길40번길 27, 402호(옥천동)</t>
  </si>
  <si>
    <t>010-3325-0813</t>
  </si>
  <si>
    <t>김규리</t>
  </si>
  <si>
    <t>820424-2125123</t>
  </si>
  <si>
    <t>대전광역시 서구 청사로 254, 103동 1304호(둔산동 둥지아파트0</t>
  </si>
  <si>
    <t>010-8640-3701</t>
  </si>
  <si>
    <t>정유진</t>
  </si>
  <si>
    <t>681005-2815215</t>
  </si>
  <si>
    <t>춘천시 우석로101번길 86, 105동 1401호(석사동 석사대우아파트)</t>
  </si>
  <si>
    <t>010-9261-9383</t>
  </si>
  <si>
    <t>최명옥</t>
  </si>
  <si>
    <t>750427-2337119</t>
  </si>
  <si>
    <t>화천군 간동면 파로호로 702</t>
  </si>
  <si>
    <t>010-5367-8922</t>
  </si>
  <si>
    <t>김용순</t>
  </si>
  <si>
    <t>720503-2447717</t>
  </si>
  <si>
    <t>춘천시 춘천로 120, 307동 203호(효자동 현진에버빌 3차)</t>
  </si>
  <si>
    <t>010-7120-0497</t>
  </si>
  <si>
    <t>강성아</t>
  </si>
  <si>
    <t>720409-2267417</t>
  </si>
  <si>
    <t>춘천시 옛경춘로 492, 105동 306호(칠전동 대우1차아파트</t>
  </si>
  <si>
    <t>010-9210-5254</t>
  </si>
  <si>
    <t>송수원</t>
  </si>
  <si>
    <t>581130-2260810</t>
  </si>
  <si>
    <t>서울 강서구 양천로57번길 36, 514동 106호(가양동 도시개발아파트)</t>
  </si>
  <si>
    <t>010-6390-8282</t>
  </si>
  <si>
    <t>나열54호</t>
    <phoneticPr fontId="3" type="noConversion"/>
  </si>
  <si>
    <t>마43호</t>
    <phoneticPr fontId="3" type="noConversion"/>
  </si>
  <si>
    <t>마44호</t>
    <phoneticPr fontId="3" type="noConversion"/>
  </si>
  <si>
    <t>560822-1261515</t>
    <phoneticPr fontId="3" type="noConversion"/>
  </si>
  <si>
    <t>620610-1260829</t>
    <phoneticPr fontId="3" type="noConversion"/>
  </si>
  <si>
    <t>이명훈</t>
  </si>
  <si>
    <t>780119-1627912</t>
  </si>
  <si>
    <t>춘천시 안마산로 244, 903동 201호(퇴계동 주공9차아파트)</t>
  </si>
  <si>
    <t>010-4561-7819</t>
  </si>
  <si>
    <t>고재웅</t>
  </si>
  <si>
    <t>490903-1919316</t>
  </si>
  <si>
    <t>춘천시 안마산로 217, 102동 703호(퇴계동 한주아파트)</t>
  </si>
  <si>
    <t>010-6370-7926</t>
  </si>
  <si>
    <t>681130-2149612</t>
  </si>
  <si>
    <t>이정배</t>
  </si>
  <si>
    <t>741006-1010417</t>
  </si>
  <si>
    <t>춘천시 성심로47번길 20(후평동)</t>
  </si>
  <si>
    <t>010-3999-1063</t>
  </si>
  <si>
    <t>박경혜</t>
  </si>
  <si>
    <t>760624-2261211</t>
  </si>
  <si>
    <t>춘천시 삭주로 113, 103동 302호(후평동 현대아파트)</t>
  </si>
  <si>
    <t>010-9244-0180</t>
  </si>
  <si>
    <t>441028-2337211</t>
  </si>
  <si>
    <t>화천군 하남면 용화산로 936</t>
  </si>
  <si>
    <t>김소윤</t>
  </si>
  <si>
    <t>721213-2321015</t>
  </si>
  <si>
    <t>010-2306-7818</t>
  </si>
  <si>
    <t>장서윤</t>
  </si>
  <si>
    <t>691227-2261211</t>
  </si>
  <si>
    <t>춘천시 동면 후석로326번길 96, 101동 506호(만천LH아파트)</t>
  </si>
  <si>
    <t>010-8139-8319</t>
  </si>
  <si>
    <t>덜입금</t>
  </si>
  <si>
    <t>김현교</t>
  </si>
  <si>
    <t>860920-1318915</t>
  </si>
  <si>
    <t>춘천시 교동길 52-1, 2층(교동)</t>
  </si>
  <si>
    <t>010-2856-2256</t>
  </si>
  <si>
    <t>김현섭</t>
  </si>
  <si>
    <t>840714-1168010</t>
  </si>
  <si>
    <t>춘천시 신북읍 신샘밭로 733, 101동 1408호(양우아파트)</t>
  </si>
  <si>
    <t>010-4186-2488</t>
  </si>
  <si>
    <t>김시재</t>
  </si>
  <si>
    <t>700507-1262112</t>
  </si>
  <si>
    <t>춘천시 칠전동길 12-5(칠전동)</t>
  </si>
  <si>
    <t>010-8795-3606</t>
  </si>
  <si>
    <t>강신구</t>
  </si>
  <si>
    <t>춘천시 춘주로 174, 103동801호(퇴계동, 그린타운아파트)</t>
  </si>
  <si>
    <t>010-5375-3253</t>
  </si>
  <si>
    <t>한경희</t>
  </si>
  <si>
    <t>640106-2051223</t>
  </si>
  <si>
    <t>서울 양천구</t>
  </si>
  <si>
    <t>010-4652-9677</t>
  </si>
  <si>
    <t>도현춘</t>
  </si>
  <si>
    <t>631007-1318718</t>
  </si>
  <si>
    <t>춘천시 동내면 거두택지길 64</t>
  </si>
  <si>
    <t>010-2775-4314</t>
  </si>
  <si>
    <t>한명옥</t>
  </si>
  <si>
    <t>470905-2120512</t>
  </si>
  <si>
    <t>춘천시 백령로 145-1, 103호(효자동 도화연립)</t>
  </si>
  <si>
    <t>이규찬</t>
  </si>
  <si>
    <t>790326-1321413</t>
  </si>
  <si>
    <t>010-6380-9798</t>
  </si>
  <si>
    <t>김용경</t>
  </si>
  <si>
    <t>821213-1243116</t>
  </si>
  <si>
    <t>춘천시 춘천로 120, 301동 902호(효자동 현진에버빌3차)</t>
  </si>
  <si>
    <t>010-8545-6464</t>
  </si>
  <si>
    <t>김효화</t>
  </si>
  <si>
    <t>700228-2261114</t>
  </si>
  <si>
    <t>춘천시 동면 만천로 107, 102동 505호(한일유앤아이아파트)</t>
  </si>
  <si>
    <t>010-3384-9287</t>
  </si>
  <si>
    <t>임종표</t>
  </si>
  <si>
    <t>750101-1031648</t>
  </si>
  <si>
    <t>춘천시 전원안길33번길 14-6, 2층(교동)</t>
  </si>
  <si>
    <t>010-2323-9296</t>
  </si>
  <si>
    <t>과입금</t>
    <phoneticPr fontId="3" type="noConversion"/>
  </si>
  <si>
    <t>과입금 8000원 / 209560원 입금함</t>
    <phoneticPr fontId="3" type="noConversion"/>
  </si>
  <si>
    <t>같이입금 나47,48호로</t>
    <phoneticPr fontId="3" type="noConversion"/>
  </si>
  <si>
    <t>481231-2052418</t>
    <phoneticPr fontId="3" type="noConversion"/>
  </si>
  <si>
    <t>720101-2467010</t>
    <phoneticPr fontId="3" type="noConversion"/>
  </si>
  <si>
    <t>최종입금일 10/30</t>
    <phoneticPr fontId="3" type="noConversion"/>
  </si>
  <si>
    <t>콩나물밥1호점</t>
    <phoneticPr fontId="3" type="noConversion"/>
  </si>
  <si>
    <t>샤콕</t>
    <phoneticPr fontId="3" type="noConversion"/>
  </si>
  <si>
    <t>620905-1319617</t>
    <phoneticPr fontId="3" type="noConversion"/>
  </si>
  <si>
    <t>춘천시 충열로 30, 103동 602호(우두동 삼성아파트)</t>
  </si>
  <si>
    <t>010-3905-4835</t>
    <phoneticPr fontId="3" type="noConversion"/>
  </si>
  <si>
    <t>사업자번호</t>
    <phoneticPr fontId="3" type="noConversion"/>
  </si>
  <si>
    <t>113-02-35890</t>
    <phoneticPr fontId="3" type="noConversion"/>
  </si>
  <si>
    <t>상호</t>
    <phoneticPr fontId="3" type="noConversion"/>
  </si>
  <si>
    <t>티파니</t>
    <phoneticPr fontId="3" type="noConversion"/>
  </si>
  <si>
    <t>종목</t>
    <phoneticPr fontId="3" type="noConversion"/>
  </si>
  <si>
    <t>잡화</t>
    <phoneticPr fontId="3" type="noConversion"/>
  </si>
  <si>
    <t>616-49-00013</t>
    <phoneticPr fontId="3" type="noConversion"/>
  </si>
  <si>
    <t>액세서리</t>
    <phoneticPr fontId="3" type="noConversion"/>
  </si>
  <si>
    <t>에이스</t>
    <phoneticPr fontId="3" type="noConversion"/>
  </si>
  <si>
    <t>의류</t>
    <phoneticPr fontId="3" type="noConversion"/>
  </si>
  <si>
    <t>143-05-00224</t>
    <phoneticPr fontId="3" type="noConversion"/>
  </si>
  <si>
    <t>221-08-76442</t>
    <phoneticPr fontId="3" type="noConversion"/>
  </si>
  <si>
    <t>가영이네</t>
    <phoneticPr fontId="3" type="noConversion"/>
  </si>
  <si>
    <t>숙녀복</t>
    <phoneticPr fontId="3" type="noConversion"/>
  </si>
  <si>
    <t>221-08-26845</t>
    <phoneticPr fontId="3" type="noConversion"/>
  </si>
  <si>
    <t>신데렐라</t>
    <phoneticPr fontId="3" type="noConversion"/>
  </si>
  <si>
    <t>221-12-94277</t>
    <phoneticPr fontId="3" type="noConversion"/>
  </si>
  <si>
    <t>마당발</t>
    <phoneticPr fontId="3" type="noConversion"/>
  </si>
  <si>
    <t>신발</t>
    <phoneticPr fontId="3" type="noConversion"/>
  </si>
  <si>
    <t>221-04-13871</t>
    <phoneticPr fontId="3" type="noConversion"/>
  </si>
  <si>
    <t>제화,화장품</t>
    <phoneticPr fontId="3" type="noConversion"/>
  </si>
  <si>
    <t>213-29-67215</t>
    <phoneticPr fontId="3" type="noConversion"/>
  </si>
  <si>
    <t>째즈</t>
    <phoneticPr fontId="3" type="noConversion"/>
  </si>
  <si>
    <t>화장품</t>
    <phoneticPr fontId="3" type="noConversion"/>
  </si>
  <si>
    <t>221-06-35748</t>
    <phoneticPr fontId="3" type="noConversion"/>
  </si>
  <si>
    <t>뻑가</t>
    <phoneticPr fontId="3" type="noConversion"/>
  </si>
  <si>
    <t>221-06-82178</t>
    <phoneticPr fontId="3" type="noConversion"/>
  </si>
  <si>
    <t>진</t>
    <phoneticPr fontId="3" type="noConversion"/>
  </si>
  <si>
    <t>221-09-31156</t>
    <phoneticPr fontId="3" type="noConversion"/>
  </si>
  <si>
    <t>332-42-00585</t>
    <phoneticPr fontId="3" type="noConversion"/>
  </si>
  <si>
    <t>댑(dAb) 2호점</t>
    <phoneticPr fontId="3" type="noConversion"/>
  </si>
  <si>
    <t xml:space="preserve">댑(dAb) </t>
    <phoneticPr fontId="3" type="noConversion"/>
  </si>
  <si>
    <t>118-33-00143</t>
    <phoneticPr fontId="3" type="noConversion"/>
  </si>
  <si>
    <t>빅마마</t>
    <phoneticPr fontId="3" type="noConversion"/>
  </si>
  <si>
    <t>221-10-89009</t>
    <phoneticPr fontId="3" type="noConversion"/>
  </si>
  <si>
    <t>헬로베트남쌀국수</t>
    <phoneticPr fontId="3" type="noConversion"/>
  </si>
  <si>
    <t>쌀국수</t>
    <phoneticPr fontId="3" type="noConversion"/>
  </si>
  <si>
    <t>업태</t>
    <phoneticPr fontId="3" type="noConversion"/>
  </si>
  <si>
    <t>음식점업</t>
    <phoneticPr fontId="3" type="noConversion"/>
  </si>
  <si>
    <t>571-42-00273</t>
    <phoneticPr fontId="3" type="noConversion"/>
  </si>
  <si>
    <t>소매업</t>
    <phoneticPr fontId="3" type="noConversion"/>
  </si>
  <si>
    <t>하루키</t>
    <phoneticPr fontId="3" type="noConversion"/>
  </si>
  <si>
    <t>127-14-74288</t>
    <phoneticPr fontId="3" type="noConversion"/>
  </si>
  <si>
    <t>유우동</t>
    <phoneticPr fontId="3" type="noConversion"/>
  </si>
  <si>
    <t>분식</t>
    <phoneticPr fontId="3" type="noConversion"/>
  </si>
  <si>
    <t>221-05-49357</t>
    <phoneticPr fontId="3" type="noConversion"/>
  </si>
  <si>
    <t>폰껍데기</t>
    <phoneticPr fontId="3" type="noConversion"/>
  </si>
  <si>
    <t>221-09-95994</t>
    <phoneticPr fontId="3" type="noConversion"/>
  </si>
  <si>
    <t>스튜디오봄내</t>
    <phoneticPr fontId="3" type="noConversion"/>
  </si>
  <si>
    <t>전문,과학 및 기술서비스업</t>
    <phoneticPr fontId="3" type="noConversion"/>
  </si>
  <si>
    <t>인물사진</t>
    <phoneticPr fontId="3" type="noConversion"/>
  </si>
  <si>
    <t>221-13-47126</t>
    <phoneticPr fontId="3" type="noConversion"/>
  </si>
  <si>
    <t>뽀샤시</t>
    <phoneticPr fontId="3" type="noConversion"/>
  </si>
  <si>
    <t>서비스</t>
    <phoneticPr fontId="3" type="noConversion"/>
  </si>
  <si>
    <t>사진촬영 및 처리업</t>
    <phoneticPr fontId="3" type="noConversion"/>
  </si>
  <si>
    <t>221-06-48336</t>
    <phoneticPr fontId="3" type="noConversion"/>
  </si>
  <si>
    <t>골드몬드 춘천점</t>
    <phoneticPr fontId="3" type="noConversion"/>
  </si>
  <si>
    <t>귀금속</t>
    <phoneticPr fontId="3" type="noConversion"/>
  </si>
  <si>
    <t>221-10-88688</t>
    <phoneticPr fontId="3" type="noConversion"/>
  </si>
  <si>
    <t>쉬크</t>
    <phoneticPr fontId="3" type="noConversion"/>
  </si>
  <si>
    <t>221-02-63192</t>
    <phoneticPr fontId="3" type="noConversion"/>
  </si>
  <si>
    <t>타미지</t>
    <phoneticPr fontId="3" type="noConversion"/>
  </si>
  <si>
    <t>도매 및 소매업</t>
    <phoneticPr fontId="3" type="noConversion"/>
  </si>
  <si>
    <t>470-39-00612</t>
    <phoneticPr fontId="3" type="noConversion"/>
  </si>
  <si>
    <t>아기자기</t>
    <phoneticPr fontId="3" type="noConversion"/>
  </si>
  <si>
    <t>221-10-40234</t>
    <phoneticPr fontId="3" type="noConversion"/>
  </si>
  <si>
    <t>221-01-85597</t>
    <phoneticPr fontId="3" type="noConversion"/>
  </si>
  <si>
    <t>유솔</t>
    <phoneticPr fontId="3" type="noConversion"/>
  </si>
  <si>
    <t>아동복</t>
    <phoneticPr fontId="3" type="noConversion"/>
  </si>
  <si>
    <t>221-07-95495</t>
    <phoneticPr fontId="3" type="noConversion"/>
  </si>
  <si>
    <t>하나미용재료</t>
    <phoneticPr fontId="3" type="noConversion"/>
  </si>
  <si>
    <t>미용재료</t>
    <phoneticPr fontId="3" type="noConversion"/>
  </si>
  <si>
    <t>221-06-98364</t>
    <phoneticPr fontId="3" type="noConversion"/>
  </si>
  <si>
    <t>사진처리</t>
    <phoneticPr fontId="3" type="noConversion"/>
  </si>
  <si>
    <t>이미지클럽</t>
    <phoneticPr fontId="3" type="noConversion"/>
  </si>
  <si>
    <t>221-06-77753</t>
    <phoneticPr fontId="3" type="noConversion"/>
  </si>
  <si>
    <t>비와이스튜디오</t>
    <phoneticPr fontId="3" type="noConversion"/>
  </si>
  <si>
    <t>768-46-00384</t>
    <phoneticPr fontId="3" type="noConversion"/>
  </si>
  <si>
    <t>성아</t>
    <phoneticPr fontId="3" type="noConversion"/>
  </si>
  <si>
    <t>221-02-76310</t>
    <phoneticPr fontId="3" type="noConversion"/>
  </si>
  <si>
    <t>마틸다</t>
    <phoneticPr fontId="3" type="noConversion"/>
  </si>
  <si>
    <t>317-33-00148</t>
    <phoneticPr fontId="3" type="noConversion"/>
  </si>
  <si>
    <t>블랙박스</t>
    <phoneticPr fontId="3" type="noConversion"/>
  </si>
  <si>
    <t>221-01-95829</t>
    <phoneticPr fontId="3" type="noConversion"/>
  </si>
  <si>
    <t>히데</t>
    <phoneticPr fontId="3" type="noConversion"/>
  </si>
  <si>
    <t>221-03-48354</t>
    <phoneticPr fontId="3" type="noConversion"/>
  </si>
  <si>
    <t>스타키드</t>
    <phoneticPr fontId="3" type="noConversion"/>
  </si>
  <si>
    <t>221-03-66158</t>
    <phoneticPr fontId="3" type="noConversion"/>
  </si>
  <si>
    <t>소매업,서비스</t>
    <phoneticPr fontId="3" type="noConversion"/>
  </si>
  <si>
    <t>소프트웨어서적,사진처리</t>
    <phoneticPr fontId="3" type="noConversion"/>
  </si>
  <si>
    <t>나희153</t>
    <phoneticPr fontId="3" type="noConversion"/>
  </si>
  <si>
    <t>의류,잡화</t>
    <phoneticPr fontId="3" type="noConversion"/>
  </si>
  <si>
    <t>424-13-01239</t>
    <phoneticPr fontId="3" type="noConversion"/>
  </si>
  <si>
    <t>탬버린</t>
    <phoneticPr fontId="3" type="noConversion"/>
  </si>
  <si>
    <t>소매</t>
    <phoneticPr fontId="3" type="noConversion"/>
  </si>
  <si>
    <t>221-12-49113</t>
    <phoneticPr fontId="3" type="noConversion"/>
  </si>
  <si>
    <t>막대사탕</t>
    <phoneticPr fontId="3" type="noConversion"/>
  </si>
  <si>
    <t>외의</t>
    <phoneticPr fontId="3" type="noConversion"/>
  </si>
  <si>
    <t>173-08-00885</t>
    <phoneticPr fontId="3" type="noConversion"/>
  </si>
  <si>
    <t>선인장</t>
    <phoneticPr fontId="3" type="noConversion"/>
  </si>
  <si>
    <t>의류 및 액세서리</t>
    <phoneticPr fontId="3" type="noConversion"/>
  </si>
  <si>
    <t>712-30-00376</t>
    <phoneticPr fontId="3" type="noConversion"/>
  </si>
  <si>
    <t>나무</t>
    <phoneticPr fontId="3" type="noConversion"/>
  </si>
  <si>
    <t>577-02-00940</t>
    <phoneticPr fontId="3" type="noConversion"/>
  </si>
  <si>
    <t>221-12-49087</t>
    <phoneticPr fontId="3" type="noConversion"/>
  </si>
  <si>
    <t>중앙유통</t>
    <phoneticPr fontId="3" type="noConversion"/>
  </si>
  <si>
    <t>생활잡화</t>
    <phoneticPr fontId="3" type="noConversion"/>
  </si>
  <si>
    <t>714-24-00838</t>
    <phoneticPr fontId="3" type="noConversion"/>
  </si>
  <si>
    <t>망고</t>
    <phoneticPr fontId="3" type="noConversion"/>
  </si>
  <si>
    <t>110-24-04478</t>
    <phoneticPr fontId="3" type="noConversion"/>
  </si>
  <si>
    <t>피오니</t>
    <phoneticPr fontId="3" type="noConversion"/>
  </si>
  <si>
    <t>532-06-01395</t>
    <phoneticPr fontId="3" type="noConversion"/>
  </si>
  <si>
    <t>서비스업</t>
    <phoneticPr fontId="3" type="noConversion"/>
  </si>
  <si>
    <t>사진관</t>
    <phoneticPr fontId="3" type="noConversion"/>
  </si>
  <si>
    <t>S포토</t>
    <phoneticPr fontId="3" type="noConversion"/>
  </si>
  <si>
    <t>221-10-52837</t>
    <phoneticPr fontId="3" type="noConversion"/>
  </si>
  <si>
    <t>단추</t>
    <phoneticPr fontId="3" type="noConversion"/>
  </si>
  <si>
    <t>528-32-00611</t>
    <phoneticPr fontId="3" type="noConversion"/>
  </si>
  <si>
    <t>거울공주</t>
    <phoneticPr fontId="3" type="noConversion"/>
  </si>
  <si>
    <t>내의</t>
    <phoneticPr fontId="3" type="noConversion"/>
  </si>
  <si>
    <t>221-09-19623</t>
    <phoneticPr fontId="3" type="noConversion"/>
  </si>
  <si>
    <t>Dr.K</t>
    <phoneticPr fontId="3" type="noConversion"/>
  </si>
  <si>
    <t>221-04-85282</t>
    <phoneticPr fontId="3" type="noConversion"/>
  </si>
  <si>
    <t>핫쵸코</t>
    <phoneticPr fontId="3" type="noConversion"/>
  </si>
  <si>
    <t>446-43-00315</t>
    <phoneticPr fontId="3" type="noConversion"/>
  </si>
  <si>
    <t>사라쥬얼리</t>
    <phoneticPr fontId="3" type="noConversion"/>
  </si>
  <si>
    <t>액세서리 및 장신구</t>
    <phoneticPr fontId="3" type="noConversion"/>
  </si>
  <si>
    <t>221-08-98373</t>
    <phoneticPr fontId="3" type="noConversion"/>
  </si>
  <si>
    <t>스킨푸드</t>
    <phoneticPr fontId="3" type="noConversion"/>
  </si>
  <si>
    <t>221-10-36201</t>
    <phoneticPr fontId="3" type="noConversion"/>
  </si>
  <si>
    <t>얀</t>
    <phoneticPr fontId="3" type="noConversion"/>
  </si>
  <si>
    <t>873-23-00222</t>
    <phoneticPr fontId="3" type="noConversion"/>
  </si>
  <si>
    <t>불개미수선</t>
    <phoneticPr fontId="3" type="noConversion"/>
  </si>
  <si>
    <t>의복수선</t>
    <phoneticPr fontId="3" type="noConversion"/>
  </si>
  <si>
    <t>224-01-30811</t>
    <phoneticPr fontId="3" type="noConversion"/>
  </si>
  <si>
    <t>씨엘</t>
    <phoneticPr fontId="3" type="noConversion"/>
  </si>
  <si>
    <t>액세서리,잡화</t>
    <phoneticPr fontId="3" type="noConversion"/>
  </si>
  <si>
    <t>290-08-01137</t>
    <phoneticPr fontId="3" type="noConversion"/>
  </si>
  <si>
    <t>폰껍데기 남부점</t>
    <phoneticPr fontId="3" type="noConversion"/>
  </si>
  <si>
    <t>371-50-00213</t>
    <phoneticPr fontId="3" type="noConversion"/>
  </si>
  <si>
    <t>속옷천국</t>
    <phoneticPr fontId="3" type="noConversion"/>
  </si>
  <si>
    <t>221-01-84190</t>
    <phoneticPr fontId="3" type="noConversion"/>
  </si>
  <si>
    <t>도화지</t>
    <phoneticPr fontId="3" type="noConversion"/>
  </si>
  <si>
    <t>102-13-50941</t>
    <phoneticPr fontId="3" type="noConversion"/>
  </si>
  <si>
    <t>로건</t>
    <phoneticPr fontId="3" type="noConversion"/>
  </si>
  <si>
    <t>201-09-53587</t>
    <phoneticPr fontId="3" type="noConversion"/>
  </si>
  <si>
    <t>사딕</t>
    <phoneticPr fontId="3" type="noConversion"/>
  </si>
  <si>
    <t>769-09-00999</t>
    <phoneticPr fontId="3" type="noConversion"/>
  </si>
  <si>
    <t>야시</t>
    <phoneticPr fontId="3" type="noConversion"/>
  </si>
  <si>
    <t>도소매</t>
    <phoneticPr fontId="3" type="noConversion"/>
  </si>
  <si>
    <t>611-17-01054</t>
    <phoneticPr fontId="3" type="noConversion"/>
  </si>
  <si>
    <t>모델라인</t>
    <phoneticPr fontId="3" type="noConversion"/>
  </si>
  <si>
    <t>신발,의류,가방</t>
    <phoneticPr fontId="3" type="noConversion"/>
  </si>
  <si>
    <t>221-12-29965</t>
    <phoneticPr fontId="3" type="noConversion"/>
  </si>
  <si>
    <t>라붐</t>
    <phoneticPr fontId="3" type="noConversion"/>
  </si>
  <si>
    <t>451-19-00573</t>
    <phoneticPr fontId="3" type="noConversion"/>
  </si>
  <si>
    <t>236-32-00653</t>
    <phoneticPr fontId="3" type="noConversion"/>
  </si>
  <si>
    <t>영네일</t>
    <phoneticPr fontId="3" type="noConversion"/>
  </si>
  <si>
    <t>네일용품</t>
    <phoneticPr fontId="3" type="noConversion"/>
  </si>
  <si>
    <t>843-14-01214</t>
    <phoneticPr fontId="3" type="noConversion"/>
  </si>
  <si>
    <t>샾원</t>
    <phoneticPr fontId="3" type="noConversion"/>
  </si>
  <si>
    <t>패션,잡화,액세서리</t>
    <phoneticPr fontId="3" type="noConversion"/>
  </si>
  <si>
    <t>158-02-01490</t>
    <phoneticPr fontId="3" type="noConversion"/>
  </si>
  <si>
    <t>폴로</t>
    <phoneticPr fontId="3" type="noConversion"/>
  </si>
  <si>
    <t>221-01-78742</t>
    <phoneticPr fontId="3" type="noConversion"/>
  </si>
  <si>
    <t>자방</t>
    <phoneticPr fontId="3" type="noConversion"/>
  </si>
  <si>
    <t>304-39-00125</t>
    <phoneticPr fontId="3" type="noConversion"/>
  </si>
  <si>
    <t>트왕</t>
    <phoneticPr fontId="3" type="noConversion"/>
  </si>
  <si>
    <t>스포츠패션의류,골프용품</t>
    <phoneticPr fontId="3" type="noConversion"/>
  </si>
  <si>
    <t>602-20-75284</t>
    <phoneticPr fontId="3" type="noConversion"/>
  </si>
  <si>
    <t>노엘</t>
    <phoneticPr fontId="3" type="noConversion"/>
  </si>
  <si>
    <t>315-48-00452</t>
    <phoneticPr fontId="3" type="noConversion"/>
  </si>
  <si>
    <t>쩡쓰</t>
    <phoneticPr fontId="3" type="noConversion"/>
  </si>
  <si>
    <t>여성의류</t>
    <phoneticPr fontId="3" type="noConversion"/>
  </si>
  <si>
    <t>221-13-48862</t>
    <phoneticPr fontId="3" type="noConversion"/>
  </si>
  <si>
    <t>로랭</t>
    <phoneticPr fontId="3" type="noConversion"/>
  </si>
  <si>
    <t>꽃</t>
    <phoneticPr fontId="3" type="noConversion"/>
  </si>
  <si>
    <t>702-08-00586</t>
    <phoneticPr fontId="3" type="noConversion"/>
  </si>
  <si>
    <t>자라즈</t>
    <phoneticPr fontId="3" type="noConversion"/>
  </si>
  <si>
    <t>221-10-58767</t>
    <phoneticPr fontId="3" type="noConversion"/>
  </si>
  <si>
    <t>상어청바지</t>
    <phoneticPr fontId="3" type="noConversion"/>
  </si>
  <si>
    <t>743-39-00728</t>
    <phoneticPr fontId="3" type="noConversion"/>
  </si>
  <si>
    <t>디바</t>
    <phoneticPr fontId="3" type="noConversion"/>
  </si>
  <si>
    <t>518-55-00307</t>
    <phoneticPr fontId="3" type="noConversion"/>
  </si>
  <si>
    <t>가방</t>
    <phoneticPr fontId="3" type="noConversion"/>
  </si>
  <si>
    <t>보니따가방</t>
    <phoneticPr fontId="3" type="noConversion"/>
  </si>
  <si>
    <t>221-03-48179</t>
    <phoneticPr fontId="3" type="noConversion"/>
  </si>
  <si>
    <t>모두와</t>
    <phoneticPr fontId="3" type="noConversion"/>
  </si>
  <si>
    <t>여성의류 소매업</t>
    <phoneticPr fontId="3" type="noConversion"/>
  </si>
  <si>
    <t>348-28-00717</t>
    <phoneticPr fontId="3" type="noConversion"/>
  </si>
  <si>
    <t>똥싼바지</t>
    <phoneticPr fontId="3" type="noConversion"/>
  </si>
  <si>
    <t>도매업,소매업</t>
    <phoneticPr fontId="3" type="noConversion"/>
  </si>
  <si>
    <t>221-12-17697</t>
    <phoneticPr fontId="3" type="noConversion"/>
  </si>
  <si>
    <t>제로모바일</t>
    <phoneticPr fontId="3" type="noConversion"/>
  </si>
  <si>
    <t>휴대폰 및 액세서리,가전제품</t>
    <phoneticPr fontId="3" type="noConversion"/>
  </si>
  <si>
    <t>221-06-91944</t>
    <phoneticPr fontId="3" type="noConversion"/>
  </si>
  <si>
    <t>쎄니떼뷰티샵명동점</t>
    <phoneticPr fontId="3" type="noConversion"/>
  </si>
  <si>
    <t>화장품,잡화</t>
    <phoneticPr fontId="3" type="noConversion"/>
  </si>
  <si>
    <t>221-04-69996</t>
    <phoneticPr fontId="3" type="noConversion"/>
  </si>
  <si>
    <t>명동수선</t>
    <phoneticPr fontId="3" type="noConversion"/>
  </si>
  <si>
    <t>의류수선</t>
    <phoneticPr fontId="3" type="noConversion"/>
  </si>
  <si>
    <t>221-10-44282</t>
    <phoneticPr fontId="3" type="noConversion"/>
  </si>
  <si>
    <t>네일샵</t>
    <phoneticPr fontId="3" type="noConversion"/>
  </si>
  <si>
    <t>미용업(네일)</t>
    <phoneticPr fontId="3" type="noConversion"/>
  </si>
  <si>
    <t>429-16-00478</t>
    <phoneticPr fontId="3" type="noConversion"/>
  </si>
  <si>
    <t>꼬투리걸</t>
    <phoneticPr fontId="3" type="noConversion"/>
  </si>
  <si>
    <t>203-40-67775</t>
    <phoneticPr fontId="3" type="noConversion"/>
  </si>
  <si>
    <t>더페이스샵 춘천점</t>
    <phoneticPr fontId="3" type="noConversion"/>
  </si>
  <si>
    <t>221-06-76598</t>
    <phoneticPr fontId="3" type="noConversion"/>
  </si>
  <si>
    <t>신발소매업</t>
    <phoneticPr fontId="3" type="noConversion"/>
  </si>
  <si>
    <t>221-12-91377</t>
    <phoneticPr fontId="3" type="noConversion"/>
  </si>
  <si>
    <t>날개</t>
    <phoneticPr fontId="3" type="noConversion"/>
  </si>
  <si>
    <t>221-07-47504</t>
    <phoneticPr fontId="3" type="noConversion"/>
  </si>
  <si>
    <t>블링 뷰티샵</t>
    <phoneticPr fontId="3" type="noConversion"/>
  </si>
  <si>
    <t>내의 소매업</t>
    <phoneticPr fontId="3" type="noConversion"/>
  </si>
  <si>
    <t>174-12-00833</t>
    <phoneticPr fontId="3" type="noConversion"/>
  </si>
  <si>
    <t>흥겨운철학 신나는사주풀이방</t>
    <phoneticPr fontId="3" type="noConversion"/>
  </si>
  <si>
    <t>철학원</t>
    <phoneticPr fontId="3" type="noConversion"/>
  </si>
  <si>
    <t>639-55-00337</t>
    <phoneticPr fontId="3" type="noConversion"/>
  </si>
  <si>
    <t>원리터</t>
    <phoneticPr fontId="3" type="noConversion"/>
  </si>
  <si>
    <t>음료,커피</t>
    <phoneticPr fontId="3" type="noConversion"/>
  </si>
  <si>
    <t>382-47-00023</t>
    <phoneticPr fontId="3" type="noConversion"/>
  </si>
  <si>
    <t>빌보드</t>
    <phoneticPr fontId="3" type="noConversion"/>
  </si>
  <si>
    <t>221-39-60890</t>
    <phoneticPr fontId="3" type="noConversion"/>
  </si>
  <si>
    <t>인커밍</t>
    <phoneticPr fontId="3" type="noConversion"/>
  </si>
  <si>
    <t>여성의류,잡화</t>
    <phoneticPr fontId="3" type="noConversion"/>
  </si>
  <si>
    <t>221-09-17057</t>
    <phoneticPr fontId="3" type="noConversion"/>
  </si>
  <si>
    <t>010-7773-1833</t>
  </si>
  <si>
    <t>소매업</t>
    <phoneticPr fontId="3" type="noConversion"/>
  </si>
  <si>
    <t>의류</t>
    <phoneticPr fontId="3" type="noConversion"/>
  </si>
  <si>
    <t>437-14-01299</t>
    <phoneticPr fontId="3" type="noConversion"/>
  </si>
  <si>
    <t>조이</t>
    <phoneticPr fontId="3" type="noConversion"/>
  </si>
  <si>
    <t>서비스</t>
    <phoneticPr fontId="3" type="noConversion"/>
  </si>
  <si>
    <t>사진관</t>
    <phoneticPr fontId="3" type="noConversion"/>
  </si>
  <si>
    <t>692-05-01496</t>
    <phoneticPr fontId="3" type="noConversion"/>
  </si>
  <si>
    <t>폼(POM)</t>
    <phoneticPr fontId="3" type="noConversion"/>
  </si>
  <si>
    <t>447-23-00800</t>
    <phoneticPr fontId="3" type="noConversion"/>
  </si>
  <si>
    <t>이메일</t>
    <phoneticPr fontId="3" type="noConversion"/>
  </si>
  <si>
    <t>crispicrunch32@naver.com</t>
    <phoneticPr fontId="3" type="noConversion"/>
  </si>
  <si>
    <t>안경마트</t>
    <phoneticPr fontId="3" type="noConversion"/>
  </si>
  <si>
    <t>안경</t>
    <phoneticPr fontId="3" type="noConversion"/>
  </si>
  <si>
    <t>221-01-27791</t>
    <phoneticPr fontId="3" type="noConversion"/>
  </si>
  <si>
    <t>핑크악세사리</t>
    <phoneticPr fontId="3" type="noConversion"/>
  </si>
  <si>
    <t>잡화</t>
    <phoneticPr fontId="3" type="noConversion"/>
  </si>
  <si>
    <t>794-66-00076</t>
    <phoneticPr fontId="3" type="noConversion"/>
  </si>
  <si>
    <t>윤가네바지락칼국수</t>
    <phoneticPr fontId="3" type="noConversion"/>
  </si>
  <si>
    <t>음식점업</t>
    <phoneticPr fontId="3" type="noConversion"/>
  </si>
  <si>
    <t>한식 음식점업</t>
    <phoneticPr fontId="3" type="noConversion"/>
  </si>
  <si>
    <t>145-57-00160</t>
    <phoneticPr fontId="3" type="noConversion"/>
  </si>
  <si>
    <t>556-68-00328</t>
    <phoneticPr fontId="3" type="noConversion"/>
  </si>
  <si>
    <t>일공삼(103)style</t>
    <phoneticPr fontId="3" type="noConversion"/>
  </si>
  <si>
    <t>의류,잡화</t>
    <phoneticPr fontId="3" type="noConversion"/>
  </si>
  <si>
    <t>832-16-01009</t>
    <phoneticPr fontId="3" type="noConversion"/>
  </si>
  <si>
    <t>입다</t>
    <phoneticPr fontId="3" type="noConversion"/>
  </si>
  <si>
    <t>445-02-01147</t>
    <phoneticPr fontId="3" type="noConversion"/>
  </si>
  <si>
    <t>730-01-01558</t>
    <phoneticPr fontId="3" type="noConversion"/>
  </si>
  <si>
    <t>다온</t>
    <phoneticPr fontId="3" type="noConversion"/>
  </si>
  <si>
    <t>397-16-00545</t>
    <phoneticPr fontId="3" type="noConversion"/>
  </si>
  <si>
    <t>gygmlwltn@naver.com</t>
    <phoneticPr fontId="3" type="noConversion"/>
  </si>
  <si>
    <t>깜씨</t>
    <phoneticPr fontId="3" type="noConversion"/>
  </si>
  <si>
    <t>221-12-32645</t>
    <phoneticPr fontId="3" type="noConversion"/>
  </si>
  <si>
    <t>헝클머리핀</t>
    <phoneticPr fontId="3" type="noConversion"/>
  </si>
  <si>
    <t>221-12-97385</t>
    <phoneticPr fontId="3" type="noConversion"/>
  </si>
  <si>
    <t>비키네일</t>
    <phoneticPr fontId="3" type="noConversion"/>
  </si>
  <si>
    <t>네일아트</t>
    <phoneticPr fontId="3" type="noConversion"/>
  </si>
  <si>
    <t>221-09-42726</t>
    <phoneticPr fontId="3" type="noConversion"/>
  </si>
  <si>
    <t>제니퍼</t>
    <phoneticPr fontId="3" type="noConversion"/>
  </si>
  <si>
    <t>274-50-00343</t>
    <phoneticPr fontId="3" type="noConversion"/>
  </si>
  <si>
    <t>shrlgd@hanmail.net??</t>
    <phoneticPr fontId="3" type="noConversion"/>
  </si>
  <si>
    <t>스마일</t>
    <phoneticPr fontId="3" type="noConversion"/>
  </si>
  <si>
    <t>도소매</t>
    <phoneticPr fontId="3" type="noConversion"/>
  </si>
  <si>
    <t>221-01-18934</t>
    <phoneticPr fontId="3" type="noConversion"/>
  </si>
  <si>
    <t>닛시2</t>
    <phoneticPr fontId="3" type="noConversion"/>
  </si>
  <si>
    <t>127-04-99219</t>
    <phoneticPr fontId="3" type="noConversion"/>
  </si>
  <si>
    <t>hustle02@naver.com</t>
    <phoneticPr fontId="3" type="noConversion"/>
  </si>
  <si>
    <t>365플레이</t>
    <phoneticPr fontId="3" type="noConversion"/>
  </si>
  <si>
    <t>181-04-00781</t>
    <phoneticPr fontId="3" type="noConversion"/>
  </si>
  <si>
    <t>soonjjang333@naver.com</t>
    <phoneticPr fontId="3" type="noConversion"/>
  </si>
  <si>
    <t>218-01-10687</t>
    <phoneticPr fontId="3" type="noConversion"/>
  </si>
  <si>
    <t>24/7 올웨이즈(always)</t>
    <phoneticPr fontId="3" type="noConversion"/>
  </si>
  <si>
    <t>221-09-99141</t>
    <phoneticPr fontId="3" type="noConversion"/>
  </si>
  <si>
    <t>white_cmo@nate.com</t>
    <phoneticPr fontId="3" type="noConversion"/>
  </si>
  <si>
    <t>221-10-75830</t>
    <phoneticPr fontId="3" type="noConversion"/>
  </si>
  <si>
    <t>스티즈 브릿지</t>
    <phoneticPr fontId="3" type="noConversion"/>
  </si>
  <si>
    <t>823-20-00245</t>
    <phoneticPr fontId="3" type="noConversion"/>
  </si>
  <si>
    <t>딸기쉐이크</t>
    <phoneticPr fontId="3" type="noConversion"/>
  </si>
  <si>
    <t>여성의류,잡화</t>
    <phoneticPr fontId="3" type="noConversion"/>
  </si>
  <si>
    <t>265-08-00506</t>
    <phoneticPr fontId="3" type="noConversion"/>
  </si>
  <si>
    <t>신발나라</t>
    <phoneticPr fontId="3" type="noConversion"/>
  </si>
  <si>
    <t>신발소매업</t>
    <phoneticPr fontId="3" type="noConversion"/>
  </si>
  <si>
    <t>161-06-00312</t>
    <phoneticPr fontId="3" type="noConversion"/>
  </si>
  <si>
    <t>엔젤아이</t>
    <phoneticPr fontId="3" type="noConversion"/>
  </si>
  <si>
    <t>아동복</t>
    <phoneticPr fontId="3" type="noConversion"/>
  </si>
  <si>
    <t>221-05-69727</t>
    <phoneticPr fontId="3" type="noConversion"/>
  </si>
  <si>
    <t>지금은(쥬얼리아춘천점)</t>
    <phoneticPr fontId="3" type="noConversion"/>
  </si>
  <si>
    <t>시계,액세서리</t>
    <phoneticPr fontId="3" type="noConversion"/>
  </si>
  <si>
    <t>221-01-53834</t>
    <phoneticPr fontId="3" type="noConversion"/>
  </si>
  <si>
    <t>부동산임대</t>
    <phoneticPr fontId="3" type="noConversion"/>
  </si>
  <si>
    <t>부동산</t>
    <phoneticPr fontId="3" type="noConversion"/>
  </si>
  <si>
    <t>임대</t>
    <phoneticPr fontId="3" type="noConversion"/>
  </si>
  <si>
    <t>221-04-54663</t>
    <phoneticPr fontId="3" type="noConversion"/>
  </si>
  <si>
    <t>밀스튜디오</t>
    <phoneticPr fontId="3" type="noConversion"/>
  </si>
  <si>
    <t>165-07-01402</t>
    <phoneticPr fontId="3" type="noConversion"/>
  </si>
  <si>
    <t>자루</t>
    <phoneticPr fontId="3" type="noConversion"/>
  </si>
  <si>
    <t>110-30-29373</t>
    <phoneticPr fontId="3" type="noConversion"/>
  </si>
  <si>
    <t>더 클래스</t>
    <phoneticPr fontId="3" type="noConversion"/>
  </si>
  <si>
    <t>623-43-00663</t>
    <phoneticPr fontId="3" type="noConversion"/>
  </si>
  <si>
    <t>카페라이제</t>
    <phoneticPr fontId="3" type="noConversion"/>
  </si>
  <si>
    <t>음식</t>
    <phoneticPr fontId="3" type="noConversion"/>
  </si>
  <si>
    <t>커피전문점</t>
    <phoneticPr fontId="3" type="noConversion"/>
  </si>
  <si>
    <t>221-06-77355</t>
    <phoneticPr fontId="3" type="noConversion"/>
  </si>
  <si>
    <t>221-39-61166</t>
    <phoneticPr fontId="3" type="noConversion"/>
  </si>
  <si>
    <t>지하상가라-64호(폰케이스몰)</t>
    <phoneticPr fontId="3" type="noConversion"/>
  </si>
  <si>
    <t>코코톡(COCOTOK)</t>
    <phoneticPr fontId="3" type="noConversion"/>
  </si>
  <si>
    <t>신발</t>
    <phoneticPr fontId="3" type="noConversion"/>
  </si>
  <si>
    <t>306-09-91246</t>
    <phoneticPr fontId="3" type="noConversion"/>
  </si>
  <si>
    <t>의류,정장</t>
    <phoneticPr fontId="3" type="noConversion"/>
  </si>
  <si>
    <t>413-13-00545</t>
    <phoneticPr fontId="3" type="noConversion"/>
  </si>
  <si>
    <t>맘스터치명동직영점</t>
    <phoneticPr fontId="3" type="noConversion"/>
  </si>
  <si>
    <t>햄버거</t>
    <phoneticPr fontId="3" type="noConversion"/>
  </si>
  <si>
    <t>221-13-12516</t>
    <phoneticPr fontId="3" type="noConversion"/>
  </si>
  <si>
    <t>hyoungpill@hanmail.net</t>
    <phoneticPr fontId="3" type="noConversion"/>
  </si>
  <si>
    <t>클라이드</t>
    <phoneticPr fontId="3" type="noConversion"/>
  </si>
  <si>
    <t>221-06-47768</t>
    <phoneticPr fontId="3" type="noConversion"/>
  </si>
  <si>
    <t>스칼렛오하라</t>
    <phoneticPr fontId="3" type="noConversion"/>
  </si>
  <si>
    <t>221-13-49707</t>
    <phoneticPr fontId="3" type="noConversion"/>
  </si>
  <si>
    <t>비너스</t>
    <phoneticPr fontId="3" type="noConversion"/>
  </si>
  <si>
    <t>내의</t>
    <phoneticPr fontId="3" type="noConversion"/>
  </si>
  <si>
    <t>221-06-11504</t>
    <phoneticPr fontId="3" type="noConversion"/>
  </si>
  <si>
    <t>저스트피자</t>
    <phoneticPr fontId="3" type="noConversion"/>
  </si>
  <si>
    <t>피자,음료</t>
    <phoneticPr fontId="3" type="noConversion"/>
  </si>
  <si>
    <t>341-38-00578</t>
    <phoneticPr fontId="3" type="noConversion"/>
  </si>
  <si>
    <t>이미지만들기</t>
    <phoneticPr fontId="3" type="noConversion"/>
  </si>
  <si>
    <t>전문서비스업</t>
    <phoneticPr fontId="3" type="noConversion"/>
  </si>
  <si>
    <t>사진촬영업</t>
    <phoneticPr fontId="3" type="noConversion"/>
  </si>
  <si>
    <t>145-64-00101</t>
    <phoneticPr fontId="3" type="noConversion"/>
  </si>
  <si>
    <t>pt9858@hanmail.net</t>
  </si>
  <si>
    <t>201-08-71235</t>
    <phoneticPr fontId="3" type="noConversion"/>
  </si>
  <si>
    <t>TOP</t>
    <phoneticPr fontId="3" type="noConversion"/>
  </si>
  <si>
    <t>221-07-44735@bestbill.co.kr</t>
    <phoneticPr fontId="3" type="noConversion"/>
  </si>
  <si>
    <t>뽀대</t>
    <phoneticPr fontId="3" type="noConversion"/>
  </si>
  <si>
    <t>221-07-44735</t>
    <phoneticPr fontId="3" type="noConversion"/>
  </si>
  <si>
    <t>010-6347-2699</t>
  </si>
  <si>
    <t>010-3364-1350</t>
  </si>
  <si>
    <t>경기도 평택시 현신로 186, 401호(용이동)</t>
    <phoneticPr fontId="3" type="noConversion"/>
  </si>
  <si>
    <t>010-5199-3688</t>
  </si>
  <si>
    <t>강원도 춘천시 후석로326번길 31, 304동 404호(후평동, 현대3차아파트)</t>
  </si>
  <si>
    <t>010-8791-3538</t>
  </si>
  <si>
    <t>jihasangga@naver.com</t>
    <phoneticPr fontId="3" type="noConversion"/>
  </si>
  <si>
    <t>샤콕</t>
    <phoneticPr fontId="3" type="noConversion"/>
  </si>
  <si>
    <t>도소매업</t>
    <phoneticPr fontId="3" type="noConversion"/>
  </si>
  <si>
    <t>신발소매업</t>
    <phoneticPr fontId="3" type="noConversion"/>
  </si>
  <si>
    <t>268-39-00265</t>
    <phoneticPr fontId="3" type="noConversion"/>
  </si>
  <si>
    <t>소매업</t>
    <phoneticPr fontId="3" type="noConversion"/>
  </si>
  <si>
    <t>의류</t>
    <phoneticPr fontId="3" type="noConversion"/>
  </si>
  <si>
    <t>소매업</t>
    <phoneticPr fontId="3" type="noConversion"/>
  </si>
  <si>
    <t>의류,잡화</t>
    <phoneticPr fontId="3" type="noConversion"/>
  </si>
  <si>
    <t>223-02-39010</t>
    <phoneticPr fontId="3" type="noConversion"/>
  </si>
  <si>
    <t>소보</t>
    <phoneticPr fontId="3" type="noConversion"/>
  </si>
  <si>
    <t>잡화</t>
    <phoneticPr fontId="3" type="noConversion"/>
  </si>
  <si>
    <t>221-06-23392</t>
    <phoneticPr fontId="3" type="noConversion"/>
  </si>
  <si>
    <t>221-39-60610</t>
    <phoneticPr fontId="3" type="noConversion"/>
  </si>
  <si>
    <t>우먼센스</t>
    <phoneticPr fontId="3" type="noConversion"/>
  </si>
  <si>
    <t>장미슈퍼</t>
    <phoneticPr fontId="3" type="noConversion"/>
  </si>
  <si>
    <t>이레슈퍼</t>
    <phoneticPr fontId="3" type="noConversion"/>
  </si>
  <si>
    <t>221-03-54327</t>
    <phoneticPr fontId="3" type="noConversion"/>
  </si>
  <si>
    <t>무냐무냐</t>
    <phoneticPr fontId="3" type="noConversion"/>
  </si>
  <si>
    <t>JI9204@KOREA.COM</t>
    <phoneticPr fontId="3" type="noConversion"/>
  </si>
  <si>
    <t>573-13-00395</t>
    <phoneticPr fontId="3" type="noConversion"/>
  </si>
  <si>
    <t xml:space="preserve">미니모바일 </t>
    <phoneticPr fontId="3" type="noConversion"/>
  </si>
  <si>
    <t>미광</t>
    <phoneticPr fontId="3" type="noConversion"/>
  </si>
  <si>
    <t>도매 및 소매업</t>
    <phoneticPr fontId="3" type="noConversion"/>
  </si>
  <si>
    <t>잡화</t>
    <phoneticPr fontId="3" type="noConversion"/>
  </si>
  <si>
    <t>569-14-00675</t>
    <phoneticPr fontId="3" type="noConversion"/>
  </si>
  <si>
    <t>221-02-43070</t>
    <phoneticPr fontId="3" type="noConversion"/>
  </si>
  <si>
    <t>221-09-47930</t>
    <phoneticPr fontId="3" type="noConversion"/>
  </si>
  <si>
    <t>STUDIO 103</t>
    <phoneticPr fontId="3" type="noConversion"/>
  </si>
  <si>
    <t>221-07-61980</t>
    <phoneticPr fontId="3" type="noConversion"/>
  </si>
  <si>
    <t>남대문안경</t>
    <phoneticPr fontId="3" type="noConversion"/>
  </si>
  <si>
    <t>504-15-44877</t>
    <phoneticPr fontId="3" type="noConversion"/>
  </si>
  <si>
    <t>봉구스밥버거</t>
    <phoneticPr fontId="3" type="noConversion"/>
  </si>
  <si>
    <t>은여우사진관</t>
    <phoneticPr fontId="3" type="noConversion"/>
  </si>
  <si>
    <t>308-17-05663</t>
    <phoneticPr fontId="3" type="noConversion"/>
  </si>
  <si>
    <t>731-03-01268</t>
    <phoneticPr fontId="3" type="noConversion"/>
  </si>
  <si>
    <t>히데플러스원</t>
    <phoneticPr fontId="3" type="noConversion"/>
  </si>
  <si>
    <t>221-08-52571</t>
    <phoneticPr fontId="3" type="noConversion"/>
  </si>
  <si>
    <t>대일명품수선</t>
    <phoneticPr fontId="3" type="noConversion"/>
  </si>
  <si>
    <t>221-06-18564</t>
    <phoneticPr fontId="3" type="noConversion"/>
  </si>
  <si>
    <t>예담포토</t>
    <phoneticPr fontId="3" type="noConversion"/>
  </si>
  <si>
    <t>133-82-61303</t>
    <phoneticPr fontId="3" type="noConversion"/>
  </si>
  <si>
    <t>쥐눈이콩나물밥1호점</t>
    <phoneticPr fontId="3" type="noConversion"/>
  </si>
  <si>
    <t>일반음식점</t>
    <phoneticPr fontId="3" type="noConversion"/>
  </si>
  <si>
    <t>한식음식점</t>
    <phoneticPr fontId="3" type="noConversion"/>
  </si>
  <si>
    <t>221-07-49161</t>
    <phoneticPr fontId="3" type="noConversion"/>
  </si>
  <si>
    <t>221-07-61428</t>
    <phoneticPr fontId="3" type="noConversion"/>
  </si>
  <si>
    <t>액세서리</t>
    <phoneticPr fontId="3" type="noConversion"/>
  </si>
  <si>
    <t>kyy7895@naver.com</t>
    <phoneticPr fontId="3" type="noConversion"/>
  </si>
  <si>
    <t>648-03-00327</t>
    <phoneticPr fontId="3" type="noConversion"/>
  </si>
  <si>
    <t>엘르</t>
    <phoneticPr fontId="3" type="noConversion"/>
  </si>
  <si>
    <t>648-35-00158</t>
    <phoneticPr fontId="3" type="noConversion"/>
  </si>
  <si>
    <t>행텐</t>
    <phoneticPr fontId="3" type="noConversion"/>
  </si>
  <si>
    <t>824-44-00472</t>
    <phoneticPr fontId="3" type="noConversion"/>
  </si>
  <si>
    <t>몰리</t>
    <phoneticPr fontId="3" type="noConversion"/>
  </si>
  <si>
    <t>386-02-00500</t>
    <phoneticPr fontId="3" type="noConversion"/>
  </si>
  <si>
    <t>뽀아쏭</t>
    <phoneticPr fontId="3" type="noConversion"/>
  </si>
  <si>
    <t>847-29-00244</t>
    <phoneticPr fontId="3" type="noConversion"/>
  </si>
  <si>
    <t>렌즈미</t>
    <phoneticPr fontId="3" type="noConversion"/>
  </si>
  <si>
    <t>835-47-00226</t>
    <phoneticPr fontId="3" type="noConversion"/>
  </si>
  <si>
    <t>호그와트</t>
    <phoneticPr fontId="3" type="noConversion"/>
  </si>
  <si>
    <t>221-10-36180</t>
    <phoneticPr fontId="3" type="noConversion"/>
  </si>
  <si>
    <t>초코</t>
    <phoneticPr fontId="3" type="noConversion"/>
  </si>
  <si>
    <t>214-01-58660</t>
    <phoneticPr fontId="3" type="noConversion"/>
  </si>
  <si>
    <t>밀라노</t>
    <phoneticPr fontId="3" type="noConversion"/>
  </si>
  <si>
    <t>822-42-00448</t>
    <phoneticPr fontId="3" type="noConversion"/>
  </si>
  <si>
    <t>낙타</t>
    <phoneticPr fontId="3" type="noConversion"/>
  </si>
  <si>
    <t>221-08-26336</t>
    <phoneticPr fontId="3" type="noConversion"/>
  </si>
  <si>
    <t>221-10-78540</t>
    <phoneticPr fontId="3" type="noConversion"/>
  </si>
  <si>
    <t>애플</t>
    <phoneticPr fontId="3" type="noConversion"/>
  </si>
  <si>
    <t>651-15-00758</t>
    <phoneticPr fontId="3" type="noConversion"/>
  </si>
  <si>
    <t>지퍼올려</t>
    <phoneticPr fontId="3" type="noConversion"/>
  </si>
  <si>
    <t>휴게음식</t>
    <phoneticPr fontId="3" type="noConversion"/>
  </si>
  <si>
    <t>kljm2310@naver.com</t>
    <phoneticPr fontId="3" type="noConversion"/>
  </si>
  <si>
    <t>청춘's 캔들</t>
    <phoneticPr fontId="3" type="noConversion"/>
  </si>
  <si>
    <t>제조업</t>
    <phoneticPr fontId="3" type="noConversion"/>
  </si>
  <si>
    <t>캔들</t>
    <phoneticPr fontId="3" type="noConversion"/>
  </si>
  <si>
    <t>221-03-37430</t>
    <phoneticPr fontId="3" type="noConversion"/>
  </si>
  <si>
    <t>돈까돈까</t>
    <phoneticPr fontId="3" type="noConversion"/>
  </si>
  <si>
    <t>반올림#</t>
    <phoneticPr fontId="3" type="noConversion"/>
  </si>
  <si>
    <t>702-01-00291</t>
    <phoneticPr fontId="3" type="noConversion"/>
  </si>
  <si>
    <t>피카소카페</t>
    <phoneticPr fontId="3" type="noConversion"/>
  </si>
  <si>
    <t>음식점업</t>
    <phoneticPr fontId="3" type="noConversion"/>
  </si>
  <si>
    <t>카페</t>
    <phoneticPr fontId="3" type="noConversion"/>
  </si>
  <si>
    <t>754-22-00768</t>
    <phoneticPr fontId="3" type="noConversion"/>
  </si>
  <si>
    <t>221-07-70306</t>
    <phoneticPr fontId="3" type="noConversion"/>
  </si>
  <si>
    <t>feel</t>
    <phoneticPr fontId="3" type="noConversion"/>
  </si>
  <si>
    <t>232-24-01000</t>
  </si>
  <si>
    <t>소소한이야기</t>
    <phoneticPr fontId="3" type="noConversion"/>
  </si>
  <si>
    <t>221-04-71492</t>
    <phoneticPr fontId="3" type="noConversion"/>
  </si>
  <si>
    <t>알마트</t>
    <phoneticPr fontId="3" type="noConversion"/>
  </si>
  <si>
    <t>355-66-00226</t>
    <phoneticPr fontId="3" type="noConversion"/>
  </si>
  <si>
    <t>소매업</t>
    <phoneticPr fontId="3" type="noConversion"/>
  </si>
  <si>
    <t>남성복</t>
    <phoneticPr fontId="3" type="noConversion"/>
  </si>
  <si>
    <t>221-03-23576</t>
    <phoneticPr fontId="3" type="noConversion"/>
  </si>
  <si>
    <t>의류,신발</t>
    <phoneticPr fontId="3" type="noConversion"/>
  </si>
  <si>
    <t>440-10-00207</t>
    <phoneticPr fontId="3" type="noConversion"/>
  </si>
  <si>
    <t>옴므</t>
    <phoneticPr fontId="3" type="noConversion"/>
  </si>
  <si>
    <t>도소매</t>
    <phoneticPr fontId="3" type="noConversion"/>
  </si>
  <si>
    <t>타로카드</t>
    <phoneticPr fontId="3" type="noConversion"/>
  </si>
  <si>
    <t>서비스</t>
    <phoneticPr fontId="3" type="noConversion"/>
  </si>
  <si>
    <t>점술 심리상담</t>
    <phoneticPr fontId="3" type="noConversion"/>
  </si>
  <si>
    <t>666-93-00331</t>
    <phoneticPr fontId="3" type="noConversion"/>
  </si>
  <si>
    <t>서희부동산중개사무소</t>
    <phoneticPr fontId="3" type="noConversion"/>
  </si>
  <si>
    <t>부동산업</t>
    <phoneticPr fontId="3" type="noConversion"/>
  </si>
  <si>
    <t>부동산중개업</t>
    <phoneticPr fontId="3" type="noConversion"/>
  </si>
  <si>
    <t>221-26-27552</t>
    <phoneticPr fontId="3" type="noConversion"/>
  </si>
  <si>
    <t>306-30-90993</t>
    <phoneticPr fontId="3" type="noConversion"/>
  </si>
  <si>
    <t>221-12-86272</t>
    <phoneticPr fontId="3" type="noConversion"/>
  </si>
  <si>
    <t>신밧드의모험</t>
  </si>
  <si>
    <t>반하다</t>
  </si>
  <si>
    <t>롯데리아</t>
  </si>
  <si>
    <t>뽐뿌텔레콤</t>
  </si>
  <si>
    <t>돈카돈까</t>
  </si>
  <si>
    <t>베트남쌀국수</t>
  </si>
  <si>
    <t>폐점</t>
    <phoneticPr fontId="3" type="noConversion"/>
  </si>
  <si>
    <t>가01</t>
    <phoneticPr fontId="3" type="noConversion"/>
  </si>
  <si>
    <t>강용근</t>
  </si>
  <si>
    <t>김성애</t>
  </si>
  <si>
    <t>안광남</t>
  </si>
  <si>
    <t>서광수</t>
  </si>
  <si>
    <t>김기숙</t>
  </si>
  <si>
    <t>위현숙</t>
  </si>
  <si>
    <t>김승일</t>
  </si>
  <si>
    <t>김명옥</t>
  </si>
  <si>
    <t>이석배</t>
  </si>
  <si>
    <t>지성교</t>
  </si>
  <si>
    <t>이임선</t>
  </si>
  <si>
    <t>김명숙</t>
  </si>
  <si>
    <t>이영수</t>
  </si>
  <si>
    <t>권영도</t>
  </si>
  <si>
    <t>윤현승</t>
  </si>
  <si>
    <t>이봉수</t>
  </si>
  <si>
    <t>성기봉</t>
  </si>
  <si>
    <t>강미나</t>
  </si>
  <si>
    <t>최창배</t>
  </si>
  <si>
    <t>윤신희</t>
  </si>
  <si>
    <t>현희옥</t>
  </si>
  <si>
    <t>안상찬</t>
  </si>
  <si>
    <t>강계선</t>
  </si>
  <si>
    <t>이영희</t>
  </si>
  <si>
    <t>김용섭</t>
  </si>
  <si>
    <t>이월주</t>
  </si>
  <si>
    <t>이상헌</t>
  </si>
  <si>
    <t>황두연</t>
  </si>
  <si>
    <t>김애란</t>
  </si>
  <si>
    <t>윤수연</t>
  </si>
  <si>
    <t>문정선</t>
  </si>
  <si>
    <t>김정희</t>
  </si>
  <si>
    <t>오명순</t>
  </si>
  <si>
    <t>윤정기</t>
  </si>
  <si>
    <t>김상현</t>
  </si>
  <si>
    <t>김나희</t>
  </si>
  <si>
    <t>송혜림</t>
  </si>
  <si>
    <t>이규천</t>
  </si>
  <si>
    <t>이은수</t>
  </si>
  <si>
    <t>정은희</t>
  </si>
  <si>
    <t>김아라</t>
  </si>
  <si>
    <t>유재호</t>
  </si>
  <si>
    <t>윤헌영</t>
  </si>
  <si>
    <t>김정숙</t>
  </si>
  <si>
    <t>황진숙</t>
  </si>
  <si>
    <t>김문자</t>
  </si>
  <si>
    <t>이가원</t>
  </si>
  <si>
    <t>최현우</t>
  </si>
  <si>
    <t>점포주 포기의사</t>
  </si>
  <si>
    <t>김연숙</t>
  </si>
  <si>
    <t>김영경</t>
  </si>
  <si>
    <t>박삼동</t>
  </si>
  <si>
    <t>정영인</t>
  </si>
  <si>
    <t>송채원</t>
  </si>
  <si>
    <t>나현주</t>
  </si>
  <si>
    <t>박옥자</t>
  </si>
  <si>
    <t>박찬인</t>
  </si>
  <si>
    <t>김창수</t>
  </si>
  <si>
    <t>김달수</t>
  </si>
  <si>
    <t>신미경</t>
  </si>
  <si>
    <t>김윤영</t>
  </si>
  <si>
    <t>황영숙</t>
  </si>
  <si>
    <t>장경희</t>
  </si>
  <si>
    <t>함현민</t>
  </si>
  <si>
    <t>김종의</t>
  </si>
  <si>
    <t>김길호</t>
  </si>
  <si>
    <t>윤이군</t>
  </si>
  <si>
    <t>김세희</t>
  </si>
  <si>
    <t>김륜아</t>
  </si>
  <si>
    <t>홍창완</t>
  </si>
  <si>
    <t>조창옥</t>
  </si>
  <si>
    <t>김덕경</t>
  </si>
  <si>
    <t>이진욱</t>
  </si>
  <si>
    <t>이익래</t>
  </si>
  <si>
    <t>최종길</t>
  </si>
  <si>
    <t>유충곤</t>
  </si>
  <si>
    <t>장주옥</t>
  </si>
  <si>
    <t>박태희</t>
  </si>
  <si>
    <t>조옥희</t>
  </si>
  <si>
    <t>한정윤</t>
  </si>
  <si>
    <t>임태권</t>
  </si>
  <si>
    <t>나미선</t>
  </si>
  <si>
    <t>유은윤</t>
  </si>
  <si>
    <t>장영옥</t>
  </si>
  <si>
    <t>최현순</t>
  </si>
  <si>
    <t>박정복</t>
  </si>
  <si>
    <t>최영순</t>
  </si>
  <si>
    <t>강수철</t>
  </si>
  <si>
    <t>김민희</t>
  </si>
  <si>
    <t>이상학</t>
  </si>
  <si>
    <t>전미옥</t>
  </si>
  <si>
    <t>최성준</t>
  </si>
  <si>
    <t>강병열</t>
  </si>
  <si>
    <t>김서영</t>
  </si>
  <si>
    <t>양국천</t>
  </si>
  <si>
    <t>진영수</t>
  </si>
  <si>
    <t>오중제</t>
  </si>
  <si>
    <t>박정란</t>
  </si>
  <si>
    <t>이수민</t>
  </si>
  <si>
    <t>이순희</t>
  </si>
  <si>
    <t>이은선</t>
  </si>
  <si>
    <t>홍광수</t>
  </si>
  <si>
    <t>장웅석</t>
  </si>
  <si>
    <t>김미정</t>
  </si>
  <si>
    <t>지현석</t>
  </si>
  <si>
    <t>김병철</t>
  </si>
  <si>
    <t>최웅</t>
  </si>
  <si>
    <t>진수진</t>
  </si>
  <si>
    <t>김덕자</t>
  </si>
  <si>
    <t>박해옥</t>
  </si>
  <si>
    <t>정순영</t>
  </si>
  <si>
    <t>이상원</t>
  </si>
  <si>
    <t>손윤희</t>
  </si>
  <si>
    <t>길선영</t>
  </si>
  <si>
    <t>함승민</t>
  </si>
  <si>
    <t>이영순</t>
  </si>
  <si>
    <t>최지영</t>
  </si>
  <si>
    <t>윤수진</t>
  </si>
  <si>
    <t>계약자</t>
    <phoneticPr fontId="3" type="noConversion"/>
  </si>
  <si>
    <t>김수남</t>
    <phoneticPr fontId="3" type="noConversion"/>
  </si>
  <si>
    <t>295-12-01196</t>
    <phoneticPr fontId="3" type="noConversion"/>
  </si>
  <si>
    <t>액세사리</t>
    <phoneticPr fontId="3" type="noConversion"/>
  </si>
  <si>
    <t>춘천시 영서로2141번길 33, 103동308호(퇴계동 중앙하이츠1차아파트)</t>
    <phoneticPr fontId="3" type="noConversion"/>
  </si>
  <si>
    <t>점포전화</t>
    <phoneticPr fontId="3" type="noConversion"/>
  </si>
  <si>
    <t>2019년 춘천 지하도상가 상가계약내역</t>
    <phoneticPr fontId="3" type="noConversion"/>
  </si>
  <si>
    <t>총 계약점포수</t>
    <phoneticPr fontId="3" type="noConversion"/>
  </si>
  <si>
    <t>142-27-00655</t>
    <phoneticPr fontId="3" type="noConversion"/>
  </si>
  <si>
    <t>없음</t>
  </si>
  <si>
    <t>242-1562</t>
  </si>
  <si>
    <t>사용료(1년,천원)</t>
    <phoneticPr fontId="3" type="noConversion"/>
  </si>
  <si>
    <t>총 면적</t>
    <phoneticPr fontId="3" type="noConversion"/>
  </si>
  <si>
    <t>전용면적</t>
    <phoneticPr fontId="3" type="noConversion"/>
  </si>
  <si>
    <t>공용면적</t>
    <phoneticPr fontId="3" type="noConversion"/>
  </si>
  <si>
    <t>김응순</t>
    <phoneticPr fontId="3" type="noConversion"/>
  </si>
  <si>
    <t>폐점</t>
    <phoneticPr fontId="3" type="noConversion"/>
  </si>
  <si>
    <t>취하분</t>
    <phoneticPr fontId="3" type="noConversion"/>
  </si>
  <si>
    <t>비고</t>
    <phoneticPr fontId="3" type="noConversion"/>
  </si>
  <si>
    <t>라임</t>
    <phoneticPr fontId="3" type="noConversion"/>
  </si>
  <si>
    <t>잡화</t>
    <phoneticPr fontId="3" type="noConversion"/>
  </si>
  <si>
    <t>170-35-00602</t>
    <phoneticPr fontId="3" type="noConversion"/>
  </si>
  <si>
    <t>화천군 하남면 새고개로 72-26/춘천시 퇴계로 184번지 1층(마코) 박혜은</t>
    <phoneticPr fontId="3" type="noConversion"/>
  </si>
  <si>
    <t>청이민이네농산물(양구사과)</t>
  </si>
  <si>
    <t>카바(KABA)</t>
  </si>
  <si>
    <t>93와트(93WATT)</t>
  </si>
  <si>
    <t>오삼공(530)</t>
  </si>
  <si>
    <t>춘천상회(봉슈)</t>
  </si>
  <si>
    <t>호반통신(리치)</t>
  </si>
  <si>
    <t>비케이(내아이)</t>
  </si>
  <si>
    <t>니(NII)</t>
  </si>
  <si>
    <t>JK(인형뽑기)</t>
  </si>
  <si>
    <t>레드아이(REDEYE)</t>
  </si>
  <si>
    <t>(마녀물약)</t>
  </si>
  <si>
    <t>다나101(째즈)</t>
  </si>
  <si>
    <t>준 란제리(BYC)</t>
  </si>
  <si>
    <t>나무(TREE)</t>
  </si>
  <si>
    <t>에쓰투(S-Two)</t>
  </si>
  <si>
    <t>클레프 춘천점(CLEF)</t>
  </si>
  <si>
    <t>홍(Hong)</t>
  </si>
  <si>
    <t>빨간여우(로코코)</t>
  </si>
  <si>
    <t>루비(순수애)</t>
  </si>
  <si>
    <t>나만예쁘면돼(유어데이)</t>
  </si>
  <si>
    <t>더9900샵(The 9900 Shop)</t>
    <phoneticPr fontId="3" type="noConversion"/>
  </si>
  <si>
    <t>춘천시 퇴계동 한숲시티 112동 3204호</t>
    <phoneticPr fontId="3" type="noConversion"/>
  </si>
  <si>
    <t>사업자등록증유무</t>
    <phoneticPr fontId="3" type="noConversion"/>
  </si>
  <si>
    <t>11월 14일</t>
    <phoneticPr fontId="3" type="noConversion"/>
  </si>
  <si>
    <t>11월 5일</t>
    <phoneticPr fontId="3" type="noConversion"/>
  </si>
  <si>
    <t>10월 31일</t>
    <phoneticPr fontId="3" type="noConversion"/>
  </si>
  <si>
    <t>010-3728-7773/010-4730-6152(유재덕)</t>
    <phoneticPr fontId="3" type="noConversion"/>
  </si>
  <si>
    <t>010-2105-0011/010-6278-3751(김미숙)</t>
    <phoneticPr fontId="3" type="noConversion"/>
  </si>
  <si>
    <t>가톨릭신협이 담보</t>
    <phoneticPr fontId="3" type="noConversion"/>
  </si>
  <si>
    <t>양수자 신협</t>
    <phoneticPr fontId="3" type="noConversion"/>
  </si>
  <si>
    <t>나63</t>
    <phoneticPr fontId="3" type="noConversion"/>
  </si>
  <si>
    <t>연 사용료</t>
    <phoneticPr fontId="3" type="noConversion"/>
  </si>
  <si>
    <t>221-85-06817</t>
    <phoneticPr fontId="3" type="noConversion"/>
  </si>
  <si>
    <t>mazda3251@naver.com</t>
    <phoneticPr fontId="3" type="noConversion"/>
  </si>
  <si>
    <t>김수남</t>
  </si>
  <si>
    <t>박사타로</t>
    <phoneticPr fontId="3" type="noConversion"/>
  </si>
  <si>
    <t>백운철학관</t>
    <phoneticPr fontId="3" type="noConversion"/>
  </si>
  <si>
    <t>님프만</t>
    <phoneticPr fontId="3" type="noConversion"/>
  </si>
  <si>
    <t>in05287@naver.com</t>
    <phoneticPr fontId="3" type="noConversion"/>
  </si>
  <si>
    <t>010-3902-5840/010-8299-5840(정채연)</t>
    <phoneticPr fontId="3" type="noConversion"/>
  </si>
  <si>
    <t>나63</t>
    <phoneticPr fontId="3" type="noConversion"/>
  </si>
  <si>
    <t>폐점</t>
    <phoneticPr fontId="3" type="noConversion"/>
  </si>
  <si>
    <t>이경임</t>
    <phoneticPr fontId="3" type="noConversion"/>
  </si>
  <si>
    <t>기준일 : 2020.1.30.</t>
    <phoneticPr fontId="3" type="noConversion"/>
  </si>
  <si>
    <t>도매 및 소매업</t>
  </si>
  <si>
    <t>유아동의류</t>
  </si>
  <si>
    <t>291-01-01714</t>
  </si>
  <si>
    <t>폐점</t>
    <phoneticPr fontId="3" type="noConversion"/>
  </si>
  <si>
    <t>230/352호</t>
    <phoneticPr fontId="3" type="noConversion"/>
  </si>
  <si>
    <t>이경임</t>
    <phoneticPr fontId="3" type="noConversion"/>
  </si>
  <si>
    <t>010-2967-0083</t>
    <phoneticPr fontId="3" type="noConversion"/>
  </si>
  <si>
    <t>춘천시 경춘로 700, 나동</t>
    <phoneticPr fontId="3" type="noConversion"/>
  </si>
  <si>
    <t>20.1.16</t>
    <phoneticPr fontId="3" type="noConversion"/>
  </si>
  <si>
    <t>20.1.31</t>
    <phoneticPr fontId="3" type="noConversion"/>
  </si>
  <si>
    <t>19.12.27</t>
    <phoneticPr fontId="3" type="noConversion"/>
  </si>
  <si>
    <t>19.10.31</t>
    <phoneticPr fontId="3" type="noConversion"/>
  </si>
  <si>
    <t>나63</t>
    <phoneticPr fontId="3" type="noConversion"/>
  </si>
  <si>
    <t>폐점</t>
    <phoneticPr fontId="3" type="noConversion"/>
  </si>
  <si>
    <t>010-2832-0824/010-4205-2120(바뀜)</t>
    <phoneticPr fontId="3" type="noConversion"/>
  </si>
  <si>
    <t>농산물</t>
  </si>
  <si>
    <t>337-93-00715</t>
  </si>
  <si>
    <t>의류 및 액세서리</t>
  </si>
  <si>
    <t>303-18-07872</t>
  </si>
  <si>
    <t>역술,타로,사주</t>
    <phoneticPr fontId="3" type="noConversion"/>
  </si>
  <si>
    <t>없음</t>
    <phoneticPr fontId="3" type="noConversion"/>
  </si>
  <si>
    <t>소매업</t>
  </si>
  <si>
    <t>방향제, 향수</t>
  </si>
  <si>
    <t>부동산</t>
  </si>
  <si>
    <t>임대</t>
  </si>
  <si>
    <t>식품잡화</t>
  </si>
  <si>
    <t>의류</t>
  </si>
  <si>
    <t>도소매업</t>
  </si>
  <si>
    <t>의류, 액세서리</t>
  </si>
  <si>
    <t>라라잡화</t>
  </si>
  <si>
    <t>기타 음식료</t>
  </si>
  <si>
    <t>잡화</t>
  </si>
  <si>
    <t>서비스</t>
  </si>
  <si>
    <t>사진관</t>
  </si>
  <si>
    <t>음식</t>
  </si>
  <si>
    <t>체인음식</t>
  </si>
  <si>
    <t>반에반</t>
  </si>
  <si>
    <t>생활잡화</t>
  </si>
  <si>
    <t>뚝배기마을</t>
    <phoneticPr fontId="3" type="noConversion"/>
  </si>
  <si>
    <t>소매</t>
    <phoneticPr fontId="3" type="noConversion"/>
  </si>
  <si>
    <t>의류</t>
    <phoneticPr fontId="3" type="noConversion"/>
  </si>
  <si>
    <t>milano56@daum.net</t>
    <phoneticPr fontId="3" type="noConversion"/>
  </si>
  <si>
    <t>010-5374-4731/010-9086-1530</t>
    <phoneticPr fontId="3" type="noConversion"/>
  </si>
  <si>
    <t>010-8561-7007</t>
  </si>
  <si>
    <t>가01</t>
  </si>
  <si>
    <t>사주,타로</t>
  </si>
  <si>
    <t>사주,타로</t>
    <phoneticPr fontId="3" type="noConversion"/>
  </si>
  <si>
    <t>의류</t>
    <phoneticPr fontId="3" type="noConversion"/>
  </si>
  <si>
    <t>안경</t>
    <phoneticPr fontId="3" type="noConversion"/>
  </si>
  <si>
    <t>음식점</t>
  </si>
  <si>
    <t>음식점</t>
    <phoneticPr fontId="3" type="noConversion"/>
  </si>
  <si>
    <t>의복수선</t>
  </si>
  <si>
    <t>의복수선</t>
    <phoneticPr fontId="3" type="noConversion"/>
  </si>
  <si>
    <t>사진관</t>
    <phoneticPr fontId="3" type="noConversion"/>
  </si>
  <si>
    <t>렌즈</t>
    <phoneticPr fontId="3" type="noConversion"/>
  </si>
  <si>
    <t>이온</t>
    <phoneticPr fontId="3" type="noConversion"/>
  </si>
  <si>
    <t>인형뽑기</t>
    <phoneticPr fontId="3" type="noConversion"/>
  </si>
  <si>
    <t>네일아트</t>
  </si>
  <si>
    <t>신발</t>
  </si>
  <si>
    <t>액세서리</t>
  </si>
  <si>
    <t>휴대폰 및 액세서리</t>
  </si>
  <si>
    <t>휴대폰 및 액세서리</t>
    <phoneticPr fontId="3" type="noConversion"/>
  </si>
  <si>
    <t>아이스크림 전문점</t>
    <phoneticPr fontId="3" type="noConversion"/>
  </si>
  <si>
    <t>빙과류</t>
    <phoneticPr fontId="3" type="noConversion"/>
  </si>
  <si>
    <t>화장품</t>
  </si>
  <si>
    <t>부동산업</t>
    <phoneticPr fontId="3" type="noConversion"/>
  </si>
  <si>
    <t>음료,커피</t>
  </si>
  <si>
    <t>내의</t>
  </si>
  <si>
    <t>구분</t>
    <phoneticPr fontId="3" type="noConversion"/>
  </si>
  <si>
    <t>중앙로</t>
  </si>
  <si>
    <t>중앙로</t>
    <phoneticPr fontId="3" type="noConversion"/>
  </si>
  <si>
    <t>중앙광장</t>
  </si>
  <si>
    <t>중앙광장</t>
    <phoneticPr fontId="3" type="noConversion"/>
  </si>
  <si>
    <t>도청로</t>
  </si>
  <si>
    <t>도청로</t>
    <phoneticPr fontId="3" type="noConversion"/>
  </si>
  <si>
    <t>남부로</t>
  </si>
  <si>
    <t>남부로</t>
    <phoneticPr fontId="3" type="noConversion"/>
  </si>
  <si>
    <t>깜씨</t>
  </si>
  <si>
    <t xml:space="preserve"> 춘천 지하도상가 상가내역</t>
    <phoneticPr fontId="3" type="noConversion"/>
  </si>
  <si>
    <t>033-241-1301</t>
  </si>
  <si>
    <t>033-251-9288</t>
  </si>
  <si>
    <t>033-242-7178</t>
  </si>
  <si>
    <t>033-257-4111</t>
  </si>
  <si>
    <t>033-251-9767</t>
  </si>
  <si>
    <t>033-244-1040</t>
  </si>
  <si>
    <t>033-256-6838</t>
  </si>
  <si>
    <t>033-244-1012</t>
  </si>
  <si>
    <t>033-251-0009</t>
  </si>
  <si>
    <t>033-256-6828</t>
  </si>
  <si>
    <t>033-252-9343</t>
  </si>
  <si>
    <t>033-244-9994</t>
  </si>
  <si>
    <t>033-241-9835</t>
  </si>
  <si>
    <t>033-253-1833</t>
  </si>
  <si>
    <t>확인하기</t>
  </si>
  <si>
    <t>033-251-1350</t>
  </si>
  <si>
    <t>033-252-7438</t>
  </si>
  <si>
    <t>033-254-1588</t>
  </si>
  <si>
    <t>033-242-4000</t>
  </si>
  <si>
    <t>033-254-3122</t>
  </si>
  <si>
    <t>033-255-3296</t>
  </si>
  <si>
    <t>033-243-4988</t>
  </si>
  <si>
    <t>033-241-1555</t>
  </si>
  <si>
    <t>033-253-1703</t>
  </si>
  <si>
    <t>033-251-4467</t>
  </si>
  <si>
    <t>033-253-2313</t>
  </si>
  <si>
    <t>070-7766-6568</t>
  </si>
  <si>
    <t>033-251-4619</t>
  </si>
  <si>
    <t>033-253-2118</t>
  </si>
  <si>
    <t>033-252-2327</t>
  </si>
  <si>
    <t>033-253-0095</t>
  </si>
  <si>
    <t>033-252-7749</t>
  </si>
  <si>
    <t>033-242-0304</t>
  </si>
  <si>
    <t>033-256-7759</t>
  </si>
  <si>
    <t>033-242-9288</t>
  </si>
  <si>
    <t>033-244-5808</t>
  </si>
  <si>
    <t>033-242-5258</t>
  </si>
  <si>
    <t>033-251-5094</t>
  </si>
  <si>
    <t>033-244-1999</t>
  </si>
  <si>
    <t>033-251-0527</t>
  </si>
  <si>
    <t>033-244-0992</t>
  </si>
  <si>
    <t>010-6632-6646</t>
  </si>
  <si>
    <t>033-242-8343</t>
  </si>
  <si>
    <t>033-244-1966</t>
  </si>
  <si>
    <t>033-252-8959</t>
  </si>
  <si>
    <t>033-244-6974</t>
  </si>
  <si>
    <t>033-255-5455</t>
  </si>
  <si>
    <t>033-242-0841</t>
  </si>
  <si>
    <t>033-256-8570</t>
  </si>
  <si>
    <t>033-251-2435</t>
  </si>
  <si>
    <t>033-257-3201</t>
  </si>
  <si>
    <t>033-256-0042</t>
  </si>
  <si>
    <t>033-243-1918</t>
  </si>
  <si>
    <t>033-254-2327</t>
  </si>
  <si>
    <t>033-242-4560</t>
  </si>
  <si>
    <t>033-243-1824</t>
  </si>
  <si>
    <t>033-253-2830</t>
  </si>
  <si>
    <t>033-253-1145</t>
  </si>
  <si>
    <t>033-242-9777</t>
  </si>
  <si>
    <t>033-242-4012</t>
  </si>
  <si>
    <t>033-252-3256</t>
  </si>
  <si>
    <t>033-252-8250</t>
  </si>
  <si>
    <t>033-254-1128</t>
  </si>
  <si>
    <t>033-254-6999</t>
  </si>
  <si>
    <t>033-251-5533</t>
  </si>
  <si>
    <t>033-251-4645</t>
  </si>
  <si>
    <t>033-241-9245</t>
  </si>
  <si>
    <t>033-242-9989</t>
  </si>
  <si>
    <t>033-244-5185</t>
  </si>
  <si>
    <t>033-264-8008</t>
  </si>
  <si>
    <t>033-255-3290</t>
  </si>
  <si>
    <t>033-251-0773</t>
  </si>
  <si>
    <t>033-244-5735</t>
  </si>
  <si>
    <t>033-255-8326</t>
  </si>
  <si>
    <t>033-255-9609</t>
  </si>
  <si>
    <t>033-253-6619</t>
  </si>
  <si>
    <t>033-255-2118</t>
  </si>
  <si>
    <t>033-243-1980</t>
  </si>
  <si>
    <t>033-252-5095</t>
  </si>
  <si>
    <t>033-256-9435</t>
  </si>
  <si>
    <t>033-242-8950</t>
  </si>
  <si>
    <t>033-244-9683</t>
  </si>
  <si>
    <t>033-255-5538</t>
  </si>
  <si>
    <t>033-253-5582</t>
  </si>
  <si>
    <t>033-241-5860</t>
  </si>
  <si>
    <t>033-244-4364</t>
  </si>
  <si>
    <t>033-251-1105</t>
  </si>
  <si>
    <t>033-251-4347</t>
  </si>
  <si>
    <t>033-242-7123</t>
  </si>
  <si>
    <t>033-251-2480</t>
  </si>
  <si>
    <t>033-256-2188</t>
  </si>
  <si>
    <t>033-254-1486</t>
  </si>
  <si>
    <t>033-241-8482</t>
  </si>
  <si>
    <t>070-4823-7837</t>
  </si>
  <si>
    <t>033-253-8482</t>
  </si>
  <si>
    <t>033-242-9494</t>
  </si>
  <si>
    <t>033-242-4702</t>
  </si>
  <si>
    <t>가07</t>
    <phoneticPr fontId="3" type="noConversion"/>
  </si>
  <si>
    <t>가08</t>
    <phoneticPr fontId="3" type="noConversion"/>
  </si>
  <si>
    <t>구제의류</t>
    <phoneticPr fontId="3" type="noConversion"/>
  </si>
  <si>
    <t>의류(재활용품)</t>
    <phoneticPr fontId="3" type="noConversion"/>
  </si>
  <si>
    <t>가12</t>
    <phoneticPr fontId="3" type="noConversion"/>
  </si>
  <si>
    <t>제이스토리</t>
    <phoneticPr fontId="3" type="noConversion"/>
  </si>
  <si>
    <t>의복 액세서리 등</t>
    <phoneticPr fontId="3" type="noConversion"/>
  </si>
  <si>
    <t>중앙로</t>
    <phoneticPr fontId="3" type="noConversion"/>
  </si>
  <si>
    <t>가17</t>
    <phoneticPr fontId="3" type="noConversion"/>
  </si>
  <si>
    <t>가19</t>
    <phoneticPr fontId="3" type="noConversion"/>
  </si>
  <si>
    <t>해와달</t>
    <phoneticPr fontId="3" type="noConversion"/>
  </si>
  <si>
    <t>신비한타로점</t>
    <phoneticPr fontId="3" type="noConversion"/>
  </si>
  <si>
    <t>의류</t>
    <phoneticPr fontId="3" type="noConversion"/>
  </si>
  <si>
    <t>033-244-1012</t>
    <phoneticPr fontId="3" type="noConversion"/>
  </si>
  <si>
    <t>가40</t>
    <phoneticPr fontId="3" type="noConversion"/>
  </si>
  <si>
    <t>정윤</t>
    <phoneticPr fontId="3" type="noConversion"/>
  </si>
  <si>
    <t>가41</t>
    <phoneticPr fontId="3" type="noConversion"/>
  </si>
  <si>
    <t>가42</t>
    <phoneticPr fontId="3" type="noConversion"/>
  </si>
  <si>
    <t>지지베</t>
    <phoneticPr fontId="3" type="noConversion"/>
  </si>
  <si>
    <t>가47</t>
    <phoneticPr fontId="3" type="noConversion"/>
  </si>
  <si>
    <t>정선농산</t>
    <phoneticPr fontId="3" type="noConversion"/>
  </si>
  <si>
    <t>채소</t>
    <phoneticPr fontId="3" type="noConversion"/>
  </si>
  <si>
    <t>가50</t>
    <phoneticPr fontId="3" type="noConversion"/>
  </si>
  <si>
    <t>올리브</t>
    <phoneticPr fontId="3" type="noConversion"/>
  </si>
  <si>
    <t>유아용 의류</t>
    <phoneticPr fontId="3" type="noConversion"/>
  </si>
  <si>
    <t>가56</t>
    <phoneticPr fontId="3" type="noConversion"/>
  </si>
  <si>
    <t>가영이네</t>
    <phoneticPr fontId="3" type="noConversion"/>
  </si>
  <si>
    <t>033-241-9835</t>
    <phoneticPr fontId="3" type="noConversion"/>
  </si>
  <si>
    <t>나18</t>
    <phoneticPr fontId="3" type="noConversion"/>
  </si>
  <si>
    <t>비비드</t>
    <phoneticPr fontId="3" type="noConversion"/>
  </si>
  <si>
    <t>나26</t>
    <phoneticPr fontId="3" type="noConversion"/>
  </si>
  <si>
    <t>글로리아</t>
    <phoneticPr fontId="3" type="noConversion"/>
  </si>
  <si>
    <t>의류, 잡화</t>
    <phoneticPr fontId="3" type="noConversion"/>
  </si>
  <si>
    <t>나30</t>
    <phoneticPr fontId="3" type="noConversion"/>
  </si>
  <si>
    <t>황실유럽자수</t>
    <phoneticPr fontId="3" type="noConversion"/>
  </si>
  <si>
    <t>자수</t>
    <phoneticPr fontId="3" type="noConversion"/>
  </si>
  <si>
    <t>나34</t>
    <phoneticPr fontId="3" type="noConversion"/>
  </si>
  <si>
    <t>러블리</t>
    <phoneticPr fontId="3" type="noConversion"/>
  </si>
  <si>
    <t>나60</t>
    <phoneticPr fontId="3" type="noConversion"/>
  </si>
  <si>
    <t>소미스토리</t>
    <phoneticPr fontId="3" type="noConversion"/>
  </si>
  <si>
    <t>의류, 액세서리</t>
    <phoneticPr fontId="3" type="noConversion"/>
  </si>
  <si>
    <t>나61</t>
    <phoneticPr fontId="3" type="noConversion"/>
  </si>
  <si>
    <t>나62</t>
    <phoneticPr fontId="3" type="noConversion"/>
  </si>
  <si>
    <t>예쁜봄내</t>
    <phoneticPr fontId="3" type="noConversion"/>
  </si>
  <si>
    <t>아동소품, 액세서리</t>
    <phoneticPr fontId="3" type="noConversion"/>
  </si>
  <si>
    <t>나65</t>
    <phoneticPr fontId="3" type="noConversion"/>
  </si>
  <si>
    <t>애플민트</t>
    <phoneticPr fontId="3" type="noConversion"/>
  </si>
  <si>
    <t>나67</t>
    <phoneticPr fontId="3" type="noConversion"/>
  </si>
  <si>
    <t xml:space="preserve">더데이걸 </t>
    <phoneticPr fontId="3" type="noConversion"/>
  </si>
  <si>
    <t>033-252-7749</t>
    <phoneticPr fontId="3" type="noConversion"/>
  </si>
  <si>
    <t>나68</t>
    <phoneticPr fontId="3" type="noConversion"/>
  </si>
  <si>
    <t>흥겨운철학 신나는사주풀이방</t>
    <phoneticPr fontId="3" type="noConversion"/>
  </si>
  <si>
    <t>철학원</t>
    <phoneticPr fontId="3" type="noConversion"/>
  </si>
  <si>
    <t>다50</t>
    <phoneticPr fontId="3" type="noConversion"/>
  </si>
  <si>
    <t>도청로</t>
    <phoneticPr fontId="3" type="noConversion"/>
  </si>
  <si>
    <t>다82</t>
    <phoneticPr fontId="3" type="noConversion"/>
  </si>
  <si>
    <t>쥐눈이콩나물밥</t>
    <phoneticPr fontId="3" type="noConversion"/>
  </si>
  <si>
    <t>음식점</t>
    <phoneticPr fontId="3" type="noConversion"/>
  </si>
  <si>
    <t>033-242-9777</t>
    <phoneticPr fontId="3" type="noConversion"/>
  </si>
  <si>
    <t>다83</t>
    <phoneticPr fontId="3" type="noConversion"/>
  </si>
  <si>
    <t>인형뽑기</t>
    <phoneticPr fontId="3" type="noConversion"/>
  </si>
  <si>
    <t>인형뽑기</t>
    <phoneticPr fontId="3" type="noConversion"/>
  </si>
  <si>
    <t>라44-1</t>
    <phoneticPr fontId="3" type="noConversion"/>
  </si>
  <si>
    <t>슈즈팝</t>
    <phoneticPr fontId="3" type="noConversion"/>
  </si>
  <si>
    <t>신발</t>
    <phoneticPr fontId="3" type="noConversion"/>
  </si>
  <si>
    <t>라53</t>
    <phoneticPr fontId="3" type="noConversion"/>
  </si>
  <si>
    <t>라54</t>
    <phoneticPr fontId="3" type="noConversion"/>
  </si>
  <si>
    <t>자라즈</t>
    <phoneticPr fontId="3" type="noConversion"/>
  </si>
  <si>
    <t>033-254-1486</t>
    <phoneticPr fontId="3" type="noConversion"/>
  </si>
  <si>
    <t>남부로</t>
    <phoneticPr fontId="3" type="noConversion"/>
  </si>
  <si>
    <t>마07</t>
    <phoneticPr fontId="3" type="noConversion"/>
  </si>
  <si>
    <t>오지</t>
    <phoneticPr fontId="3" type="noConversion"/>
  </si>
  <si>
    <t>마11</t>
    <phoneticPr fontId="3" type="noConversion"/>
  </si>
  <si>
    <t>생생타로점</t>
    <phoneticPr fontId="3" type="noConversion"/>
  </si>
  <si>
    <t>마13</t>
    <phoneticPr fontId="3" type="noConversion"/>
  </si>
  <si>
    <t>나무향기</t>
    <phoneticPr fontId="3" type="noConversion"/>
  </si>
  <si>
    <t>공방</t>
    <phoneticPr fontId="3" type="noConversion"/>
  </si>
  <si>
    <t>마37</t>
    <phoneticPr fontId="3" type="noConversion"/>
  </si>
  <si>
    <t>마38</t>
    <phoneticPr fontId="3" type="noConversion"/>
  </si>
  <si>
    <t>데일리</t>
    <phoneticPr fontId="3" type="noConversion"/>
  </si>
  <si>
    <t>기준일 : 2021.2.3.</t>
    <phoneticPr fontId="3" type="noConversion"/>
  </si>
  <si>
    <t>가58</t>
    <phoneticPr fontId="3" type="noConversion"/>
  </si>
  <si>
    <t>가59</t>
    <phoneticPr fontId="3" type="noConversion"/>
  </si>
  <si>
    <t>추억의옛다방</t>
    <phoneticPr fontId="3" type="noConversion"/>
  </si>
  <si>
    <t>음료,커피</t>
    <phoneticPr fontId="3" type="noConversion"/>
  </si>
  <si>
    <t>조운동도시재생센터</t>
    <phoneticPr fontId="3" type="noConversion"/>
  </si>
  <si>
    <t>도시재생센터</t>
    <phoneticPr fontId="3" type="noConversion"/>
  </si>
  <si>
    <t>다84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</si>
</sst>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[Red]#,##0"/>
    <numFmt numFmtId="178" formatCode="mm&quot;월&quot;\ dd&quot;일&quot;"/>
    <numFmt numFmtId="179" formatCode="#,##0_);\(#,##0\)"/>
    <numFmt numFmtId="180" formatCode="#&quot;개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26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41" fontId="4" fillId="0" borderId="3" xfId="1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3" xfId="0" applyFill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41" fontId="0" fillId="2" borderId="3" xfId="0" applyNumberForma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>
      <alignment vertical="center"/>
    </xf>
    <xf numFmtId="41" fontId="4" fillId="0" borderId="12" xfId="0" applyNumberFormat="1" applyFont="1" applyFill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4" xfId="0" applyFont="1" applyBorder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>
      <alignment vertical="center"/>
    </xf>
    <xf numFmtId="0" fontId="2" fillId="7" borderId="0" xfId="0" applyFont="1" applyFill="1">
      <alignment vertical="center"/>
    </xf>
    <xf numFmtId="0" fontId="2" fillId="7" borderId="1" xfId="0" applyFont="1" applyFill="1" applyBorder="1" applyAlignment="1">
      <alignment horizontal="center" vertical="center"/>
    </xf>
    <xf numFmtId="41" fontId="4" fillId="0" borderId="3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41" fontId="4" fillId="2" borderId="3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10" borderId="3" xfId="0" applyFont="1" applyFill="1" applyBorder="1" applyAlignment="1">
      <alignment horizontal="center" vertical="center"/>
    </xf>
    <xf numFmtId="0" fontId="9" fillId="8" borderId="2" xfId="0" applyFont="1" applyFill="1" applyBorder="1">
      <alignment vertical="center"/>
    </xf>
    <xf numFmtId="0" fontId="4" fillId="8" borderId="2" xfId="0" applyFont="1" applyFill="1" applyBorder="1">
      <alignment vertical="center"/>
    </xf>
    <xf numFmtId="0" fontId="4" fillId="9" borderId="2" xfId="0" applyFont="1" applyFill="1" applyBorder="1">
      <alignment vertical="center"/>
    </xf>
    <xf numFmtId="0" fontId="9" fillId="1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10" borderId="2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2" xfId="0" applyFont="1" applyFill="1" applyBorder="1" applyAlignment="1">
      <alignment vertical="center" shrinkToFit="1"/>
    </xf>
    <xf numFmtId="0" fontId="4" fillId="10" borderId="3" xfId="0" applyFont="1" applyFill="1" applyBorder="1" applyAlignment="1">
      <alignment vertical="center" shrinkToFit="1"/>
    </xf>
    <xf numFmtId="0" fontId="4" fillId="10" borderId="12" xfId="0" applyFont="1" applyFill="1" applyBorder="1" applyAlignment="1">
      <alignment horizontal="center" vertical="center"/>
    </xf>
    <xf numFmtId="0" fontId="4" fillId="10" borderId="12" xfId="0" applyFont="1" applyFill="1" applyBorder="1">
      <alignment vertical="center"/>
    </xf>
    <xf numFmtId="0" fontId="4" fillId="10" borderId="3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41" fontId="2" fillId="0" borderId="0" xfId="1" applyFont="1" applyBorder="1">
      <alignment vertical="center"/>
    </xf>
    <xf numFmtId="41" fontId="4" fillId="0" borderId="3" xfId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41" fontId="4" fillId="0" borderId="0" xfId="1" applyFont="1">
      <alignment vertical="center"/>
    </xf>
    <xf numFmtId="41" fontId="4" fillId="0" borderId="3" xfId="1" applyFont="1" applyBorder="1" applyAlignment="1">
      <alignment horizontal="left" vertical="center"/>
    </xf>
    <xf numFmtId="177" fontId="4" fillId="0" borderId="3" xfId="0" applyNumberFormat="1" applyFont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41" fontId="4" fillId="2" borderId="0" xfId="1" applyFont="1" applyFill="1">
      <alignment vertical="center"/>
    </xf>
    <xf numFmtId="0" fontId="4" fillId="0" borderId="3" xfId="0" applyFont="1" applyBorder="1" applyAlignment="1">
      <alignment horizontal="left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10" borderId="3" xfId="0" applyNumberFormat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3" xfId="0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41" fontId="4" fillId="4" borderId="3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1" fontId="4" fillId="0" borderId="12" xfId="1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41" fontId="4" fillId="0" borderId="12" xfId="1" applyFont="1" applyBorder="1" applyAlignment="1">
      <alignment horizontal="center" vertical="center"/>
    </xf>
    <xf numFmtId="41" fontId="4" fillId="0" borderId="12" xfId="1" applyFont="1" applyBorder="1">
      <alignment vertical="center"/>
    </xf>
    <xf numFmtId="41" fontId="12" fillId="10" borderId="12" xfId="2" applyNumberFormat="1" applyFont="1" applyFill="1" applyBorder="1">
      <alignment vertical="center"/>
    </xf>
    <xf numFmtId="177" fontId="4" fillId="0" borderId="12" xfId="0" applyNumberFormat="1" applyFont="1" applyBorder="1">
      <alignment vertical="center"/>
    </xf>
    <xf numFmtId="178" fontId="4" fillId="10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5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179" fontId="4" fillId="3" borderId="3" xfId="0" applyNumberFormat="1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41" fontId="4" fillId="0" borderId="14" xfId="1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41" fontId="12" fillId="0" borderId="3" xfId="2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41" fontId="12" fillId="0" borderId="3" xfId="2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/>
    </xf>
    <xf numFmtId="41" fontId="2" fillId="7" borderId="9" xfId="1" applyFont="1" applyFill="1" applyBorder="1">
      <alignment vertical="center"/>
    </xf>
    <xf numFmtId="41" fontId="9" fillId="0" borderId="3" xfId="2" applyNumberFormat="1" applyFont="1" applyBorder="1">
      <alignment vertical="center"/>
    </xf>
    <xf numFmtId="177" fontId="4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41" fontId="9" fillId="10" borderId="12" xfId="2" applyNumberFormat="1" applyFont="1" applyFill="1" applyBorder="1" applyAlignment="1">
      <alignment horizontal="center" vertical="center"/>
    </xf>
    <xf numFmtId="41" fontId="9" fillId="10" borderId="3" xfId="2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1" fontId="9" fillId="0" borderId="3" xfId="0" applyNumberFormat="1" applyFont="1" applyFill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41" fontId="4" fillId="0" borderId="0" xfId="1" applyFont="1" applyFill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177" fontId="2" fillId="7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>
      <alignment vertical="center"/>
    </xf>
    <xf numFmtId="0" fontId="11" fillId="10" borderId="3" xfId="0" applyFont="1" applyFill="1" applyBorder="1" applyAlignment="1">
      <alignment vertical="center" shrinkToFit="1"/>
    </xf>
    <xf numFmtId="0" fontId="11" fillId="10" borderId="3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1" fontId="11" fillId="1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178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41" fontId="11" fillId="0" borderId="3" xfId="1" applyFont="1" applyFill="1" applyBorder="1">
      <alignment vertical="center"/>
    </xf>
    <xf numFmtId="0" fontId="11" fillId="10" borderId="3" xfId="0" applyFont="1" applyFill="1" applyBorder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>
      <alignment vertical="center"/>
    </xf>
    <xf numFmtId="41" fontId="11" fillId="0" borderId="3" xfId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left" vertical="center"/>
    </xf>
    <xf numFmtId="41" fontId="4" fillId="2" borderId="12" xfId="1" applyFont="1" applyFill="1" applyBorder="1" applyAlignment="1">
      <alignment horizontal="left" vertical="center"/>
    </xf>
    <xf numFmtId="176" fontId="4" fillId="2" borderId="3" xfId="0" applyNumberFormat="1" applyFont="1" applyFill="1" applyBorder="1">
      <alignment vertical="center"/>
    </xf>
    <xf numFmtId="41" fontId="4" fillId="2" borderId="3" xfId="1" applyFont="1" applyFill="1" applyBorder="1" applyAlignment="1">
      <alignment horizontal="center" vertical="center"/>
    </xf>
    <xf numFmtId="41" fontId="4" fillId="2" borderId="3" xfId="1" applyFont="1" applyFill="1" applyBorder="1">
      <alignment vertical="center"/>
    </xf>
    <xf numFmtId="41" fontId="9" fillId="2" borderId="3" xfId="2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1" fillId="2" borderId="2" xfId="0" applyFont="1" applyFill="1" applyBorder="1">
      <alignment vertical="center"/>
    </xf>
    <xf numFmtId="177" fontId="4" fillId="2" borderId="0" xfId="0" applyNumberFormat="1" applyFont="1" applyFill="1" applyAlignment="1">
      <alignment horizontal="center" vertical="center"/>
    </xf>
    <xf numFmtId="41" fontId="4" fillId="2" borderId="5" xfId="0" applyNumberFormat="1" applyFont="1" applyFill="1" applyBorder="1">
      <alignment vertical="center"/>
    </xf>
    <xf numFmtId="178" fontId="4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9" fillId="10" borderId="3" xfId="0" applyFont="1" applyFill="1" applyBorder="1" applyAlignment="1">
      <alignment vertical="center" shrinkToFit="1"/>
    </xf>
    <xf numFmtId="41" fontId="4" fillId="0" borderId="12" xfId="1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 shrinkToFit="1"/>
    </xf>
    <xf numFmtId="41" fontId="2" fillId="0" borderId="3" xfId="1" applyFont="1" applyBorder="1">
      <alignment vertical="center"/>
    </xf>
    <xf numFmtId="0" fontId="5" fillId="0" borderId="3" xfId="0" applyFont="1" applyBorder="1">
      <alignment vertical="center"/>
    </xf>
    <xf numFmtId="178" fontId="4" fillId="0" borderId="3" xfId="0" applyNumberFormat="1" applyFont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41" fontId="10" fillId="0" borderId="3" xfId="2" applyNumberForma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left" vertical="center"/>
    </xf>
    <xf numFmtId="41" fontId="9" fillId="2" borderId="3" xfId="1" applyFont="1" applyFill="1" applyBorder="1" applyAlignment="1">
      <alignment horizontal="center" vertical="center"/>
    </xf>
    <xf numFmtId="41" fontId="9" fillId="2" borderId="3" xfId="1" applyFont="1" applyFill="1" applyBorder="1">
      <alignment vertical="center"/>
    </xf>
    <xf numFmtId="41" fontId="9" fillId="2" borderId="3" xfId="0" applyNumberFormat="1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41" fontId="9" fillId="2" borderId="0" xfId="1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1" fillId="10" borderId="3" xfId="0" applyFont="1" applyFill="1" applyBorder="1" applyAlignment="1">
      <alignment horizontal="center" vertical="center" shrinkToFit="1"/>
    </xf>
    <xf numFmtId="0" fontId="9" fillId="10" borderId="3" xfId="0" applyFont="1" applyFill="1" applyBorder="1" applyAlignment="1">
      <alignment horizontal="center" vertical="center" shrinkToFit="1"/>
    </xf>
    <xf numFmtId="0" fontId="4" fillId="2" borderId="3" xfId="0" quotePrefix="1" applyFont="1" applyFill="1" applyBorder="1" applyAlignment="1">
      <alignment horizontal="center" vertical="center" shrinkToFit="1"/>
    </xf>
    <xf numFmtId="0" fontId="9" fillId="2" borderId="3" xfId="0" quotePrefix="1" applyFont="1" applyFill="1" applyBorder="1" applyAlignment="1">
      <alignment horizontal="center" vertical="center" shrinkToFit="1"/>
    </xf>
    <xf numFmtId="0" fontId="4" fillId="2" borderId="8" xfId="0" quotePrefix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vertical="center" shrinkToFit="1"/>
    </xf>
    <xf numFmtId="0" fontId="4" fillId="10" borderId="8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0" fillId="10" borderId="0" xfId="0" applyFill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&#50900;&#48516;%20&#44288;&#47532;&#48708;%20&#49328;&#51221;%20&#48143;%202020&#45380;%20&#50696;&#49345;%20&#44288;&#47532;&#48708;%20&#48708;&#44368;-A3(&#50980;&#50857;&#54840;%20&#52572;&#513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리비 및 사용료 분석"/>
      <sheetName val="면적"/>
      <sheetName val="요금분류(10월분)"/>
      <sheetName val="요금분류(2020년)"/>
      <sheetName val="현금출납"/>
      <sheetName val="2020 예산"/>
      <sheetName val="관리비 산출 기준"/>
    </sheetNames>
    <sheetDataSet>
      <sheetData sheetId="0">
        <row r="9">
          <cell r="A9" t="str">
            <v>가01</v>
          </cell>
          <cell r="B9">
            <v>24.466000000000001</v>
          </cell>
          <cell r="C9">
            <v>18.094999999999999</v>
          </cell>
          <cell r="D9">
            <v>6.3710000000000004</v>
          </cell>
        </row>
        <row r="10">
          <cell r="A10" t="str">
            <v>가02</v>
          </cell>
          <cell r="B10">
            <v>23.83</v>
          </cell>
          <cell r="C10">
            <v>17.625</v>
          </cell>
          <cell r="D10">
            <v>6.2050000000000001</v>
          </cell>
        </row>
        <row r="11">
          <cell r="A11" t="str">
            <v>가03</v>
          </cell>
          <cell r="B11">
            <v>23.83</v>
          </cell>
          <cell r="C11">
            <v>17.625</v>
          </cell>
          <cell r="D11">
            <v>6.2050000000000001</v>
          </cell>
        </row>
        <row r="12">
          <cell r="A12" t="str">
            <v>가04</v>
          </cell>
          <cell r="B12">
            <v>23.83</v>
          </cell>
          <cell r="C12">
            <v>17.625</v>
          </cell>
          <cell r="D12">
            <v>6.2050000000000001</v>
          </cell>
        </row>
        <row r="13">
          <cell r="A13" t="str">
            <v>가05</v>
          </cell>
          <cell r="B13">
            <v>23.83</v>
          </cell>
          <cell r="C13">
            <v>17.625</v>
          </cell>
          <cell r="D13">
            <v>6.2050000000000001</v>
          </cell>
        </row>
        <row r="14">
          <cell r="A14" t="str">
            <v>가06</v>
          </cell>
          <cell r="B14">
            <v>23.83</v>
          </cell>
          <cell r="C14">
            <v>17.625</v>
          </cell>
          <cell r="D14">
            <v>6.2050000000000001</v>
          </cell>
        </row>
        <row r="15">
          <cell r="A15" t="str">
            <v>가07</v>
          </cell>
          <cell r="B15">
            <v>30.725999999999999</v>
          </cell>
          <cell r="C15">
            <v>22.725000000000001</v>
          </cell>
          <cell r="D15">
            <v>8.0009999999999994</v>
          </cell>
        </row>
        <row r="16">
          <cell r="A16" t="str">
            <v>가08</v>
          </cell>
          <cell r="B16">
            <v>30.725999999999999</v>
          </cell>
          <cell r="C16">
            <v>22.725000000000001</v>
          </cell>
          <cell r="D16">
            <v>8.0009999999999994</v>
          </cell>
        </row>
        <row r="17">
          <cell r="A17" t="str">
            <v>가09</v>
          </cell>
          <cell r="B17">
            <v>30.725999999999999</v>
          </cell>
          <cell r="C17">
            <v>22.725000000000001</v>
          </cell>
          <cell r="D17">
            <v>8.0009999999999994</v>
          </cell>
        </row>
        <row r="18">
          <cell r="A18" t="str">
            <v>가10</v>
          </cell>
          <cell r="B18">
            <v>30.725999999999999</v>
          </cell>
          <cell r="C18">
            <v>22.725000000000001</v>
          </cell>
          <cell r="D18">
            <v>8.0009999999999994</v>
          </cell>
        </row>
        <row r="19">
          <cell r="A19" t="str">
            <v>가11</v>
          </cell>
          <cell r="B19">
            <v>30.725999999999999</v>
          </cell>
          <cell r="C19">
            <v>22.725000000000001</v>
          </cell>
          <cell r="D19">
            <v>8.0009999999999994</v>
          </cell>
        </row>
        <row r="20">
          <cell r="A20" t="str">
            <v>가12</v>
          </cell>
          <cell r="B20">
            <v>32.364000000000004</v>
          </cell>
          <cell r="C20">
            <v>23.937000000000001</v>
          </cell>
          <cell r="D20">
            <v>8.4269999999999996</v>
          </cell>
        </row>
        <row r="21">
          <cell r="A21" t="str">
            <v>가12-1</v>
          </cell>
          <cell r="B21">
            <v>15.972000000000001</v>
          </cell>
          <cell r="C21">
            <v>11.813000000000001</v>
          </cell>
          <cell r="D21">
            <v>4.1589999999999998</v>
          </cell>
        </row>
        <row r="22">
          <cell r="A22" t="str">
            <v>가13</v>
          </cell>
          <cell r="B22">
            <v>15.972000000000001</v>
          </cell>
          <cell r="C22">
            <v>11.813000000000001</v>
          </cell>
          <cell r="D22">
            <v>4.1589999999999998</v>
          </cell>
        </row>
        <row r="23">
          <cell r="A23" t="str">
            <v>가14</v>
          </cell>
          <cell r="B23">
            <v>33.591000000000001</v>
          </cell>
          <cell r="C23">
            <v>24.844000000000001</v>
          </cell>
          <cell r="D23">
            <v>8.7469999999999999</v>
          </cell>
        </row>
        <row r="24">
          <cell r="A24" t="str">
            <v>가15</v>
          </cell>
          <cell r="B24">
            <v>33.591000000000001</v>
          </cell>
          <cell r="C24">
            <v>24.844000000000001</v>
          </cell>
          <cell r="D24">
            <v>8.7469999999999999</v>
          </cell>
        </row>
        <row r="25">
          <cell r="A25" t="str">
            <v>가16</v>
          </cell>
          <cell r="B25">
            <v>33.591000000000001</v>
          </cell>
          <cell r="C25">
            <v>24.844000000000001</v>
          </cell>
          <cell r="D25">
            <v>8.7469999999999999</v>
          </cell>
        </row>
        <row r="26">
          <cell r="A26" t="str">
            <v>가17</v>
          </cell>
          <cell r="B26">
            <v>27.251999999999999</v>
          </cell>
          <cell r="C26">
            <v>20.155999999999999</v>
          </cell>
          <cell r="D26">
            <v>7.0960000000000001</v>
          </cell>
        </row>
        <row r="27">
          <cell r="A27" t="str">
            <v>가18</v>
          </cell>
          <cell r="B27">
            <v>27.251999999999999</v>
          </cell>
          <cell r="C27">
            <v>20.155999999999999</v>
          </cell>
          <cell r="D27">
            <v>7.0960000000000001</v>
          </cell>
        </row>
        <row r="28">
          <cell r="A28" t="str">
            <v>가19</v>
          </cell>
          <cell r="B28">
            <v>27.251999999999999</v>
          </cell>
          <cell r="C28">
            <v>20.155999999999999</v>
          </cell>
          <cell r="D28">
            <v>7.0960000000000001</v>
          </cell>
        </row>
        <row r="29">
          <cell r="A29" t="str">
            <v>가20</v>
          </cell>
          <cell r="B29">
            <v>27.251999999999999</v>
          </cell>
          <cell r="C29">
            <v>20.155999999999999</v>
          </cell>
          <cell r="D29">
            <v>7.0960000000000001</v>
          </cell>
        </row>
        <row r="30">
          <cell r="A30" t="str">
            <v>가21</v>
          </cell>
          <cell r="B30">
            <v>27.251999999999999</v>
          </cell>
          <cell r="C30">
            <v>20.155999999999999</v>
          </cell>
          <cell r="D30">
            <v>7.0960000000000001</v>
          </cell>
        </row>
        <row r="31">
          <cell r="A31" t="str">
            <v>가22</v>
          </cell>
          <cell r="B31">
            <v>27.251999999999999</v>
          </cell>
          <cell r="C31">
            <v>20.155999999999999</v>
          </cell>
          <cell r="D31">
            <v>7.0960000000000001</v>
          </cell>
        </row>
        <row r="32">
          <cell r="A32" t="str">
            <v>가23</v>
          </cell>
          <cell r="B32">
            <v>27.251999999999999</v>
          </cell>
          <cell r="C32">
            <v>20.155999999999999</v>
          </cell>
          <cell r="D32">
            <v>7.0960000000000001</v>
          </cell>
        </row>
        <row r="33">
          <cell r="A33" t="str">
            <v>가24</v>
          </cell>
          <cell r="B33">
            <v>27.251999999999999</v>
          </cell>
          <cell r="C33">
            <v>20.155999999999999</v>
          </cell>
          <cell r="D33">
            <v>7.0960000000000001</v>
          </cell>
        </row>
        <row r="34">
          <cell r="A34" t="str">
            <v>가25</v>
          </cell>
          <cell r="B34">
            <v>27.251999999999999</v>
          </cell>
          <cell r="C34">
            <v>20.155999999999999</v>
          </cell>
          <cell r="D34">
            <v>7.0960000000000001</v>
          </cell>
        </row>
        <row r="35">
          <cell r="A35" t="str">
            <v>가26</v>
          </cell>
          <cell r="B35">
            <v>27.251999999999999</v>
          </cell>
          <cell r="C35">
            <v>20.155999999999999</v>
          </cell>
          <cell r="D35">
            <v>7.0960000000000001</v>
          </cell>
        </row>
        <row r="36">
          <cell r="A36" t="str">
            <v>가27</v>
          </cell>
          <cell r="B36">
            <v>27.251999999999999</v>
          </cell>
          <cell r="C36">
            <v>20.155999999999999</v>
          </cell>
          <cell r="D36">
            <v>7.0960000000000001</v>
          </cell>
        </row>
        <row r="37">
          <cell r="A37" t="str">
            <v>가28</v>
          </cell>
          <cell r="B37">
            <v>27.251999999999999</v>
          </cell>
          <cell r="C37">
            <v>20.155999999999999</v>
          </cell>
          <cell r="D37">
            <v>7.0960000000000001</v>
          </cell>
        </row>
        <row r="38">
          <cell r="A38" t="str">
            <v>가29</v>
          </cell>
          <cell r="B38">
            <v>27.251999999999999</v>
          </cell>
          <cell r="C38">
            <v>20.155999999999999</v>
          </cell>
          <cell r="D38">
            <v>7.0960000000000001</v>
          </cell>
        </row>
        <row r="39">
          <cell r="A39" t="str">
            <v>가30</v>
          </cell>
          <cell r="B39">
            <v>27.251999999999999</v>
          </cell>
          <cell r="C39">
            <v>20.155999999999999</v>
          </cell>
          <cell r="D39">
            <v>7.0960000000000001</v>
          </cell>
        </row>
        <row r="40">
          <cell r="A40" t="str">
            <v>가31</v>
          </cell>
          <cell r="B40">
            <v>27.251999999999999</v>
          </cell>
          <cell r="C40">
            <v>20.155999999999999</v>
          </cell>
          <cell r="D40">
            <v>7.0960000000000001</v>
          </cell>
        </row>
        <row r="41">
          <cell r="A41" t="str">
            <v>가32</v>
          </cell>
          <cell r="B41">
            <v>27.251999999999999</v>
          </cell>
          <cell r="C41">
            <v>20.155999999999999</v>
          </cell>
          <cell r="D41">
            <v>7.0960000000000001</v>
          </cell>
        </row>
        <row r="42">
          <cell r="A42" t="str">
            <v>가33</v>
          </cell>
          <cell r="B42">
            <v>27.251999999999999</v>
          </cell>
          <cell r="C42">
            <v>20.155999999999999</v>
          </cell>
          <cell r="D42">
            <v>7.0960000000000001</v>
          </cell>
        </row>
        <row r="43">
          <cell r="A43" t="str">
            <v>가34</v>
          </cell>
          <cell r="B43">
            <v>27.251999999999999</v>
          </cell>
          <cell r="C43">
            <v>20.155999999999999</v>
          </cell>
          <cell r="D43">
            <v>7.0960000000000001</v>
          </cell>
        </row>
        <row r="44">
          <cell r="A44" t="str">
            <v>가35</v>
          </cell>
          <cell r="B44">
            <v>27.251999999999999</v>
          </cell>
          <cell r="C44">
            <v>20.155999999999999</v>
          </cell>
          <cell r="D44">
            <v>7.0960000000000001</v>
          </cell>
        </row>
        <row r="45">
          <cell r="A45" t="str">
            <v>가36</v>
          </cell>
          <cell r="B45">
            <v>28.706000000000003</v>
          </cell>
          <cell r="C45">
            <v>21.231000000000002</v>
          </cell>
          <cell r="D45">
            <v>7.4749999999999996</v>
          </cell>
        </row>
        <row r="46">
          <cell r="A46" t="str">
            <v>가36-1</v>
          </cell>
          <cell r="B46">
            <v>15.972000000000001</v>
          </cell>
          <cell r="C46">
            <v>11.813000000000001</v>
          </cell>
          <cell r="D46">
            <v>4.1589999999999998</v>
          </cell>
        </row>
        <row r="47">
          <cell r="A47" t="str">
            <v>가37</v>
          </cell>
          <cell r="B47">
            <v>51.281999999999996</v>
          </cell>
          <cell r="C47">
            <v>37.927999999999997</v>
          </cell>
          <cell r="D47">
            <v>13.353999999999999</v>
          </cell>
        </row>
        <row r="48">
          <cell r="A48" t="str">
            <v>가38</v>
          </cell>
          <cell r="B48">
            <v>33.591000000000001</v>
          </cell>
          <cell r="C48">
            <v>24.844000000000001</v>
          </cell>
          <cell r="D48">
            <v>8.7469999999999999</v>
          </cell>
        </row>
        <row r="49">
          <cell r="A49" t="str">
            <v>가39</v>
          </cell>
          <cell r="B49">
            <v>33.591000000000001</v>
          </cell>
          <cell r="C49">
            <v>24.844000000000001</v>
          </cell>
          <cell r="D49">
            <v>8.7469999999999999</v>
          </cell>
        </row>
        <row r="50">
          <cell r="A50" t="str">
            <v>가40</v>
          </cell>
          <cell r="B50">
            <v>26.162000000000003</v>
          </cell>
          <cell r="C50">
            <v>19.350000000000001</v>
          </cell>
          <cell r="D50">
            <v>6.8120000000000003</v>
          </cell>
        </row>
        <row r="51">
          <cell r="A51" t="str">
            <v>가40-1</v>
          </cell>
          <cell r="B51">
            <v>15.972000000000001</v>
          </cell>
          <cell r="C51">
            <v>11.813000000000001</v>
          </cell>
          <cell r="D51">
            <v>4.1589999999999998</v>
          </cell>
        </row>
        <row r="52">
          <cell r="A52" t="str">
            <v>가41</v>
          </cell>
          <cell r="B52">
            <v>27.251999999999999</v>
          </cell>
          <cell r="C52">
            <v>20.155999999999999</v>
          </cell>
          <cell r="D52">
            <v>7.0960000000000001</v>
          </cell>
        </row>
        <row r="53">
          <cell r="A53" t="str">
            <v>가42</v>
          </cell>
          <cell r="B53">
            <v>27.251999999999999</v>
          </cell>
          <cell r="C53">
            <v>20.155999999999999</v>
          </cell>
          <cell r="D53">
            <v>7.0960000000000001</v>
          </cell>
        </row>
        <row r="54">
          <cell r="A54" t="str">
            <v>가43</v>
          </cell>
          <cell r="B54">
            <v>27.251999999999999</v>
          </cell>
          <cell r="C54">
            <v>20.155999999999999</v>
          </cell>
          <cell r="D54">
            <v>7.0960000000000001</v>
          </cell>
        </row>
        <row r="55">
          <cell r="A55" t="str">
            <v>가44</v>
          </cell>
          <cell r="B55">
            <v>27.251999999999999</v>
          </cell>
          <cell r="C55">
            <v>20.155999999999999</v>
          </cell>
          <cell r="D55">
            <v>7.0960000000000001</v>
          </cell>
        </row>
        <row r="56">
          <cell r="A56" t="str">
            <v>가45</v>
          </cell>
          <cell r="B56">
            <v>27.251999999999999</v>
          </cell>
          <cell r="C56">
            <v>20.155999999999999</v>
          </cell>
          <cell r="D56">
            <v>7.0960000000000001</v>
          </cell>
        </row>
        <row r="57">
          <cell r="A57" t="str">
            <v>가46</v>
          </cell>
          <cell r="B57">
            <v>27.251999999999999</v>
          </cell>
          <cell r="C57">
            <v>20.155999999999999</v>
          </cell>
          <cell r="D57">
            <v>7.0960000000000001</v>
          </cell>
        </row>
        <row r="58">
          <cell r="A58" t="str">
            <v>가47</v>
          </cell>
          <cell r="B58">
            <v>27.251999999999999</v>
          </cell>
          <cell r="C58">
            <v>20.155999999999999</v>
          </cell>
          <cell r="D58">
            <v>7.0960000000000001</v>
          </cell>
        </row>
        <row r="59">
          <cell r="A59" t="str">
            <v>가48</v>
          </cell>
          <cell r="B59">
            <v>27.251999999999999</v>
          </cell>
          <cell r="C59">
            <v>20.155999999999999</v>
          </cell>
          <cell r="D59">
            <v>7.0960000000000001</v>
          </cell>
        </row>
        <row r="60">
          <cell r="A60" t="str">
            <v>가49</v>
          </cell>
          <cell r="B60">
            <v>28.706000000000003</v>
          </cell>
          <cell r="C60">
            <v>21.231000000000002</v>
          </cell>
          <cell r="D60">
            <v>7.4749999999999996</v>
          </cell>
        </row>
        <row r="61">
          <cell r="A61" t="str">
            <v>가50</v>
          </cell>
          <cell r="B61">
            <v>31.798999999999999</v>
          </cell>
          <cell r="C61">
            <v>23.518999999999998</v>
          </cell>
          <cell r="D61">
            <v>8.2799999999999994</v>
          </cell>
        </row>
        <row r="62">
          <cell r="A62" t="str">
            <v>가51</v>
          </cell>
          <cell r="B62">
            <v>33.591000000000001</v>
          </cell>
          <cell r="C62">
            <v>24.844000000000001</v>
          </cell>
          <cell r="D62">
            <v>8.7469999999999999</v>
          </cell>
        </row>
        <row r="63">
          <cell r="A63" t="str">
            <v>가52</v>
          </cell>
          <cell r="B63">
            <v>33.591000000000001</v>
          </cell>
          <cell r="C63">
            <v>24.844000000000001</v>
          </cell>
          <cell r="D63">
            <v>8.7469999999999999</v>
          </cell>
        </row>
        <row r="64">
          <cell r="A64" t="str">
            <v>가53</v>
          </cell>
          <cell r="B64">
            <v>33.591000000000001</v>
          </cell>
          <cell r="C64">
            <v>24.844000000000001</v>
          </cell>
          <cell r="D64">
            <v>8.7469999999999999</v>
          </cell>
        </row>
        <row r="65">
          <cell r="A65" t="str">
            <v>가54</v>
          </cell>
          <cell r="B65">
            <v>33.591000000000001</v>
          </cell>
          <cell r="C65">
            <v>24.844000000000001</v>
          </cell>
          <cell r="D65">
            <v>8.7469999999999999</v>
          </cell>
        </row>
        <row r="66">
          <cell r="A66" t="str">
            <v>가55</v>
          </cell>
          <cell r="B66">
            <v>33.591000000000001</v>
          </cell>
          <cell r="C66">
            <v>24.844000000000001</v>
          </cell>
          <cell r="D66">
            <v>8.7469999999999999</v>
          </cell>
        </row>
        <row r="67">
          <cell r="A67" t="str">
            <v>가56</v>
          </cell>
          <cell r="B67">
            <v>33.591000000000001</v>
          </cell>
          <cell r="C67">
            <v>24.844000000000001</v>
          </cell>
          <cell r="D67">
            <v>8.7469999999999999</v>
          </cell>
        </row>
        <row r="68">
          <cell r="A68" t="str">
            <v>가57</v>
          </cell>
          <cell r="B68">
            <v>15.972000000000001</v>
          </cell>
          <cell r="C68">
            <v>11.813000000000001</v>
          </cell>
          <cell r="D68">
            <v>4.1589999999999998</v>
          </cell>
        </row>
        <row r="69">
          <cell r="A69" t="str">
            <v>가58</v>
          </cell>
          <cell r="B69">
            <v>33.591000000000001</v>
          </cell>
          <cell r="C69">
            <v>24.844000000000001</v>
          </cell>
          <cell r="D69">
            <v>8.7469999999999999</v>
          </cell>
        </row>
        <row r="70">
          <cell r="A70" t="str">
            <v>가59</v>
          </cell>
          <cell r="B70">
            <v>31.798999999999999</v>
          </cell>
          <cell r="C70">
            <v>23.518999999999998</v>
          </cell>
          <cell r="D70">
            <v>8.2799999999999994</v>
          </cell>
        </row>
        <row r="71">
          <cell r="A71" t="str">
            <v>가60</v>
          </cell>
          <cell r="B71">
            <v>28.706000000000003</v>
          </cell>
          <cell r="C71">
            <v>21.231000000000002</v>
          </cell>
          <cell r="D71">
            <v>7.4749999999999996</v>
          </cell>
        </row>
        <row r="72">
          <cell r="A72" t="str">
            <v>가61</v>
          </cell>
          <cell r="B72">
            <v>27.251999999999999</v>
          </cell>
          <cell r="C72">
            <v>20.155999999999999</v>
          </cell>
          <cell r="D72">
            <v>7.0960000000000001</v>
          </cell>
        </row>
        <row r="73">
          <cell r="A73" t="str">
            <v>가62</v>
          </cell>
          <cell r="B73">
            <v>27.251999999999999</v>
          </cell>
          <cell r="C73">
            <v>20.155999999999999</v>
          </cell>
          <cell r="D73">
            <v>7.0960000000000001</v>
          </cell>
        </row>
        <row r="74">
          <cell r="A74" t="str">
            <v>가63</v>
          </cell>
          <cell r="B74">
            <v>27.251999999999999</v>
          </cell>
          <cell r="C74">
            <v>20.155999999999999</v>
          </cell>
          <cell r="D74">
            <v>7.0960000000000001</v>
          </cell>
        </row>
        <row r="75">
          <cell r="A75" t="str">
            <v>가64</v>
          </cell>
          <cell r="B75">
            <v>27.251999999999999</v>
          </cell>
          <cell r="C75">
            <v>20.155999999999999</v>
          </cell>
          <cell r="D75">
            <v>7.0960000000000001</v>
          </cell>
        </row>
        <row r="76">
          <cell r="A76" t="str">
            <v>가65</v>
          </cell>
          <cell r="B76">
            <v>27.251999999999999</v>
          </cell>
          <cell r="C76">
            <v>20.155999999999999</v>
          </cell>
          <cell r="D76">
            <v>7.0960000000000001</v>
          </cell>
        </row>
        <row r="77">
          <cell r="A77" t="str">
            <v>가66</v>
          </cell>
          <cell r="B77">
            <v>27.251999999999999</v>
          </cell>
          <cell r="C77">
            <v>20.155999999999999</v>
          </cell>
          <cell r="D77">
            <v>7.0960000000000001</v>
          </cell>
        </row>
        <row r="78">
          <cell r="A78" t="str">
            <v>가67</v>
          </cell>
          <cell r="B78">
            <v>27.251999999999999</v>
          </cell>
          <cell r="C78">
            <v>20.155999999999999</v>
          </cell>
          <cell r="D78">
            <v>7.0960000000000001</v>
          </cell>
        </row>
        <row r="79">
          <cell r="A79" t="str">
            <v>가68</v>
          </cell>
          <cell r="B79">
            <v>27.251999999999999</v>
          </cell>
          <cell r="C79">
            <v>20.155999999999999</v>
          </cell>
          <cell r="D79">
            <v>7.0960000000000001</v>
          </cell>
        </row>
        <row r="80">
          <cell r="A80" t="str">
            <v>가69</v>
          </cell>
          <cell r="B80">
            <v>27.251999999999999</v>
          </cell>
          <cell r="C80">
            <v>20.155999999999999</v>
          </cell>
          <cell r="D80">
            <v>7.0960000000000001</v>
          </cell>
        </row>
        <row r="81">
          <cell r="A81" t="str">
            <v>가70</v>
          </cell>
          <cell r="B81">
            <v>27.251999999999999</v>
          </cell>
          <cell r="C81">
            <v>20.155999999999999</v>
          </cell>
          <cell r="D81">
            <v>7.0960000000000001</v>
          </cell>
        </row>
        <row r="82">
          <cell r="A82" t="str">
            <v>가71</v>
          </cell>
          <cell r="B82">
            <v>27.251999999999999</v>
          </cell>
          <cell r="C82">
            <v>20.155999999999999</v>
          </cell>
          <cell r="D82">
            <v>7.0960000000000001</v>
          </cell>
        </row>
        <row r="83">
          <cell r="A83" t="str">
            <v>가72</v>
          </cell>
          <cell r="B83">
            <v>27.251999999999999</v>
          </cell>
          <cell r="C83">
            <v>20.155999999999999</v>
          </cell>
          <cell r="D83">
            <v>7.0960000000000001</v>
          </cell>
        </row>
        <row r="84">
          <cell r="A84" t="str">
            <v>가73</v>
          </cell>
          <cell r="B84">
            <v>27.251999999999999</v>
          </cell>
          <cell r="C84">
            <v>20.155999999999999</v>
          </cell>
          <cell r="D84">
            <v>7.0960000000000001</v>
          </cell>
        </row>
        <row r="85">
          <cell r="A85" t="str">
            <v>가74</v>
          </cell>
          <cell r="B85">
            <v>27.251999999999999</v>
          </cell>
          <cell r="C85">
            <v>20.155999999999999</v>
          </cell>
          <cell r="D85">
            <v>7.0960000000000001</v>
          </cell>
        </row>
        <row r="86">
          <cell r="A86" t="str">
            <v>가75</v>
          </cell>
          <cell r="B86">
            <v>27.251999999999999</v>
          </cell>
          <cell r="C86">
            <v>20.155999999999999</v>
          </cell>
          <cell r="D86">
            <v>7.0960000000000001</v>
          </cell>
        </row>
        <row r="87">
          <cell r="A87" t="str">
            <v>가76</v>
          </cell>
          <cell r="B87">
            <v>59.07</v>
          </cell>
          <cell r="C87">
            <v>43.688000000000002</v>
          </cell>
          <cell r="D87">
            <v>15.382</v>
          </cell>
        </row>
        <row r="88">
          <cell r="A88" t="str">
            <v>가77</v>
          </cell>
          <cell r="B88">
            <v>35.605000000000004</v>
          </cell>
          <cell r="C88">
            <v>26.334</v>
          </cell>
          <cell r="D88">
            <v>9.2710000000000008</v>
          </cell>
        </row>
        <row r="89">
          <cell r="A89" t="str">
            <v>가78</v>
          </cell>
          <cell r="B89">
            <v>33.591000000000001</v>
          </cell>
          <cell r="C89">
            <v>24.844000000000001</v>
          </cell>
          <cell r="D89">
            <v>8.7469999999999999</v>
          </cell>
        </row>
        <row r="90">
          <cell r="A90" t="str">
            <v>가79</v>
          </cell>
          <cell r="B90">
            <v>33.591000000000001</v>
          </cell>
          <cell r="C90">
            <v>24.844000000000001</v>
          </cell>
          <cell r="D90">
            <v>8.7469999999999999</v>
          </cell>
        </row>
        <row r="91">
          <cell r="A91" t="str">
            <v>가80</v>
          </cell>
          <cell r="B91">
            <v>33.591000000000001</v>
          </cell>
          <cell r="C91">
            <v>24.844000000000001</v>
          </cell>
          <cell r="D91">
            <v>8.7469999999999999</v>
          </cell>
        </row>
        <row r="92">
          <cell r="A92" t="str">
            <v>나01</v>
          </cell>
          <cell r="B92">
            <v>27.251999999999999</v>
          </cell>
          <cell r="C92">
            <v>20.155999999999999</v>
          </cell>
          <cell r="D92">
            <v>7.0960000000000001</v>
          </cell>
        </row>
        <row r="93">
          <cell r="A93" t="str">
            <v>나02</v>
          </cell>
          <cell r="B93">
            <v>27.251999999999999</v>
          </cell>
          <cell r="C93">
            <v>20.155999999999999</v>
          </cell>
          <cell r="D93">
            <v>7.0960000000000001</v>
          </cell>
        </row>
        <row r="94">
          <cell r="A94" t="str">
            <v>나03</v>
          </cell>
          <cell r="B94">
            <v>27.251999999999999</v>
          </cell>
          <cell r="C94">
            <v>20.155999999999999</v>
          </cell>
          <cell r="D94">
            <v>7.0960000000000001</v>
          </cell>
        </row>
        <row r="95">
          <cell r="A95" t="str">
            <v>나04</v>
          </cell>
          <cell r="B95">
            <v>27.251999999999999</v>
          </cell>
          <cell r="C95">
            <v>20.155999999999999</v>
          </cell>
          <cell r="D95">
            <v>7.0960000000000001</v>
          </cell>
        </row>
        <row r="96">
          <cell r="A96" t="str">
            <v>나05</v>
          </cell>
          <cell r="B96">
            <v>27.251999999999999</v>
          </cell>
          <cell r="C96">
            <v>20.155999999999999</v>
          </cell>
          <cell r="D96">
            <v>7.0960000000000001</v>
          </cell>
        </row>
        <row r="97">
          <cell r="A97" t="str">
            <v>나06</v>
          </cell>
          <cell r="B97">
            <v>27.251999999999999</v>
          </cell>
          <cell r="C97">
            <v>20.155999999999999</v>
          </cell>
          <cell r="D97">
            <v>7.0960000000000001</v>
          </cell>
        </row>
        <row r="98">
          <cell r="A98" t="str">
            <v>나07</v>
          </cell>
          <cell r="B98">
            <v>27.251999999999999</v>
          </cell>
          <cell r="C98">
            <v>20.155999999999999</v>
          </cell>
          <cell r="D98">
            <v>7.0960000000000001</v>
          </cell>
        </row>
        <row r="99">
          <cell r="A99" t="str">
            <v>나08</v>
          </cell>
          <cell r="B99">
            <v>27.251999999999999</v>
          </cell>
          <cell r="C99">
            <v>20.155999999999999</v>
          </cell>
          <cell r="D99">
            <v>7.0960000000000001</v>
          </cell>
        </row>
        <row r="100">
          <cell r="A100" t="str">
            <v>나09</v>
          </cell>
          <cell r="B100">
            <v>27.251999999999999</v>
          </cell>
          <cell r="C100">
            <v>20.155999999999999</v>
          </cell>
          <cell r="D100">
            <v>7.0960000000000001</v>
          </cell>
        </row>
        <row r="101">
          <cell r="A101" t="str">
            <v>나10</v>
          </cell>
          <cell r="B101">
            <v>27.251999999999999</v>
          </cell>
          <cell r="C101">
            <v>20.155999999999999</v>
          </cell>
          <cell r="D101">
            <v>7.0960000000000001</v>
          </cell>
        </row>
        <row r="102">
          <cell r="A102" t="str">
            <v>나11</v>
          </cell>
          <cell r="B102">
            <v>27.251999999999999</v>
          </cell>
          <cell r="C102">
            <v>20.155999999999999</v>
          </cell>
          <cell r="D102">
            <v>7.0960000000000001</v>
          </cell>
        </row>
        <row r="103">
          <cell r="A103" t="str">
            <v>나12</v>
          </cell>
          <cell r="B103">
            <v>25.798999999999999</v>
          </cell>
          <cell r="C103">
            <v>19.081</v>
          </cell>
          <cell r="D103">
            <v>6.718</v>
          </cell>
        </row>
        <row r="104">
          <cell r="A104" t="str">
            <v>나12-1</v>
          </cell>
          <cell r="B104">
            <v>15.972000000000001</v>
          </cell>
          <cell r="C104">
            <v>11.813000000000001</v>
          </cell>
          <cell r="D104">
            <v>4.1589999999999998</v>
          </cell>
        </row>
        <row r="105">
          <cell r="A105" t="str">
            <v>나13</v>
          </cell>
          <cell r="B105">
            <v>28.706000000000003</v>
          </cell>
          <cell r="C105">
            <v>21.231000000000002</v>
          </cell>
          <cell r="D105">
            <v>7.4749999999999996</v>
          </cell>
        </row>
        <row r="106">
          <cell r="A106" t="str">
            <v>나14</v>
          </cell>
          <cell r="B106">
            <v>27.251999999999999</v>
          </cell>
          <cell r="C106">
            <v>20.155999999999999</v>
          </cell>
          <cell r="D106">
            <v>7.0960000000000001</v>
          </cell>
        </row>
        <row r="107">
          <cell r="A107" t="str">
            <v>나15</v>
          </cell>
          <cell r="B107">
            <v>27.251999999999999</v>
          </cell>
          <cell r="C107">
            <v>20.155999999999999</v>
          </cell>
          <cell r="D107">
            <v>7.0960000000000001</v>
          </cell>
        </row>
        <row r="108">
          <cell r="A108" t="str">
            <v>나16</v>
          </cell>
          <cell r="B108">
            <v>27.251999999999999</v>
          </cell>
          <cell r="C108">
            <v>20.155999999999999</v>
          </cell>
          <cell r="D108">
            <v>7.0960000000000001</v>
          </cell>
        </row>
        <row r="109">
          <cell r="A109" t="str">
            <v>나17</v>
          </cell>
          <cell r="B109">
            <v>27.251999999999999</v>
          </cell>
          <cell r="C109">
            <v>20.155999999999999</v>
          </cell>
          <cell r="D109">
            <v>7.0960000000000001</v>
          </cell>
        </row>
        <row r="110">
          <cell r="A110" t="str">
            <v>나18</v>
          </cell>
          <cell r="B110">
            <v>27.251999999999999</v>
          </cell>
          <cell r="C110">
            <v>20.155999999999999</v>
          </cell>
          <cell r="D110">
            <v>7.0960000000000001</v>
          </cell>
        </row>
        <row r="111">
          <cell r="A111" t="str">
            <v>나19</v>
          </cell>
          <cell r="B111">
            <v>27.251999999999999</v>
          </cell>
          <cell r="C111">
            <v>20.155999999999999</v>
          </cell>
          <cell r="D111">
            <v>7.0960000000000001</v>
          </cell>
        </row>
        <row r="112">
          <cell r="A112" t="str">
            <v>나20</v>
          </cell>
          <cell r="B112">
            <v>27.251999999999999</v>
          </cell>
          <cell r="C112">
            <v>20.155999999999999</v>
          </cell>
          <cell r="D112">
            <v>7.0960000000000001</v>
          </cell>
        </row>
        <row r="113">
          <cell r="A113" t="str">
            <v>나21</v>
          </cell>
          <cell r="B113">
            <v>27.251999999999999</v>
          </cell>
          <cell r="C113">
            <v>20.155999999999999</v>
          </cell>
          <cell r="D113">
            <v>7.0960000000000001</v>
          </cell>
        </row>
        <row r="114">
          <cell r="A114" t="str">
            <v>나22</v>
          </cell>
          <cell r="B114">
            <v>27.251999999999999</v>
          </cell>
          <cell r="C114">
            <v>20.155999999999999</v>
          </cell>
          <cell r="D114">
            <v>7.0960000000000001</v>
          </cell>
        </row>
        <row r="115">
          <cell r="A115" t="str">
            <v>나23</v>
          </cell>
          <cell r="B115">
            <v>27.251999999999999</v>
          </cell>
          <cell r="C115">
            <v>20.155999999999999</v>
          </cell>
          <cell r="D115">
            <v>7.0960000000000001</v>
          </cell>
        </row>
        <row r="116">
          <cell r="A116" t="str">
            <v>나24</v>
          </cell>
          <cell r="B116">
            <v>27.251999999999999</v>
          </cell>
          <cell r="C116">
            <v>20.155999999999999</v>
          </cell>
          <cell r="D116">
            <v>7.0960000000000001</v>
          </cell>
        </row>
        <row r="117">
          <cell r="A117" t="str">
            <v>나25</v>
          </cell>
          <cell r="B117">
            <v>27.251999999999999</v>
          </cell>
          <cell r="C117">
            <v>20.155999999999999</v>
          </cell>
          <cell r="D117">
            <v>7.0960000000000001</v>
          </cell>
        </row>
        <row r="118">
          <cell r="A118" t="str">
            <v>나26</v>
          </cell>
          <cell r="B118">
            <v>27.251999999999999</v>
          </cell>
          <cell r="C118">
            <v>20.155999999999999</v>
          </cell>
          <cell r="D118">
            <v>7.0960000000000001</v>
          </cell>
        </row>
        <row r="119">
          <cell r="A119" t="str">
            <v>나27</v>
          </cell>
          <cell r="B119">
            <v>27.251999999999999</v>
          </cell>
          <cell r="C119">
            <v>20.155999999999999</v>
          </cell>
          <cell r="D119">
            <v>7.0960000000000001</v>
          </cell>
        </row>
        <row r="120">
          <cell r="A120" t="str">
            <v>나28</v>
          </cell>
          <cell r="B120">
            <v>27.251999999999999</v>
          </cell>
          <cell r="C120">
            <v>20.155999999999999</v>
          </cell>
          <cell r="D120">
            <v>7.0960000000000001</v>
          </cell>
        </row>
        <row r="121">
          <cell r="A121" t="str">
            <v>나29</v>
          </cell>
          <cell r="B121">
            <v>27.251999999999999</v>
          </cell>
          <cell r="C121">
            <v>20.155999999999999</v>
          </cell>
          <cell r="D121">
            <v>7.0960000000000001</v>
          </cell>
        </row>
        <row r="122">
          <cell r="A122" t="str">
            <v>나30</v>
          </cell>
          <cell r="B122">
            <v>28.706000000000003</v>
          </cell>
          <cell r="C122">
            <v>21.231000000000002</v>
          </cell>
          <cell r="D122">
            <v>7.4749999999999996</v>
          </cell>
        </row>
        <row r="123">
          <cell r="A123" t="str">
            <v>나31</v>
          </cell>
          <cell r="B123">
            <v>29.087000000000003</v>
          </cell>
          <cell r="C123">
            <v>21.513000000000002</v>
          </cell>
          <cell r="D123">
            <v>7.5739999999999998</v>
          </cell>
        </row>
        <row r="124">
          <cell r="A124" t="str">
            <v>나32</v>
          </cell>
          <cell r="B124">
            <v>32.364000000000004</v>
          </cell>
          <cell r="C124">
            <v>23.937000000000001</v>
          </cell>
          <cell r="D124">
            <v>8.4269999999999996</v>
          </cell>
        </row>
        <row r="125">
          <cell r="A125" t="str">
            <v>나33</v>
          </cell>
          <cell r="B125">
            <v>35.972999999999999</v>
          </cell>
          <cell r="C125">
            <v>26.606000000000002</v>
          </cell>
          <cell r="D125">
            <v>9.3670000000000009</v>
          </cell>
        </row>
        <row r="126">
          <cell r="A126" t="str">
            <v>나34</v>
          </cell>
          <cell r="B126">
            <v>27.251999999999999</v>
          </cell>
          <cell r="C126">
            <v>20.155999999999999</v>
          </cell>
          <cell r="D126">
            <v>7.0960000000000001</v>
          </cell>
        </row>
        <row r="127">
          <cell r="A127" t="str">
            <v>나35</v>
          </cell>
          <cell r="B127">
            <v>27.251999999999999</v>
          </cell>
          <cell r="C127">
            <v>20.155999999999999</v>
          </cell>
          <cell r="D127">
            <v>7.0960000000000001</v>
          </cell>
        </row>
        <row r="128">
          <cell r="A128" t="str">
            <v>나36</v>
          </cell>
          <cell r="B128">
            <v>27.251999999999999</v>
          </cell>
          <cell r="C128">
            <v>20.155999999999999</v>
          </cell>
          <cell r="D128">
            <v>7.0960000000000001</v>
          </cell>
        </row>
        <row r="129">
          <cell r="A129" t="str">
            <v>나37</v>
          </cell>
          <cell r="B129">
            <v>27.251999999999999</v>
          </cell>
          <cell r="C129">
            <v>20.155999999999999</v>
          </cell>
          <cell r="D129">
            <v>7.0960000000000001</v>
          </cell>
        </row>
        <row r="130">
          <cell r="A130" t="str">
            <v>나38</v>
          </cell>
          <cell r="B130">
            <v>27.251999999999999</v>
          </cell>
          <cell r="C130">
            <v>20.155999999999999</v>
          </cell>
          <cell r="D130">
            <v>7.0960000000000001</v>
          </cell>
        </row>
        <row r="131">
          <cell r="A131" t="str">
            <v>나39</v>
          </cell>
          <cell r="B131">
            <v>27.251999999999999</v>
          </cell>
          <cell r="C131">
            <v>20.155999999999999</v>
          </cell>
          <cell r="D131">
            <v>7.0960000000000001</v>
          </cell>
        </row>
        <row r="132">
          <cell r="A132" t="str">
            <v>나40</v>
          </cell>
          <cell r="B132">
            <v>27.251999999999999</v>
          </cell>
          <cell r="C132">
            <v>20.155999999999999</v>
          </cell>
          <cell r="D132">
            <v>7.0960000000000001</v>
          </cell>
        </row>
        <row r="133">
          <cell r="A133" t="str">
            <v>나41</v>
          </cell>
          <cell r="B133">
            <v>27.251999999999999</v>
          </cell>
          <cell r="C133">
            <v>20.155999999999999</v>
          </cell>
          <cell r="D133">
            <v>7.0960000000000001</v>
          </cell>
        </row>
        <row r="134">
          <cell r="A134" t="str">
            <v>나42</v>
          </cell>
          <cell r="B134">
            <v>27.251999999999999</v>
          </cell>
          <cell r="C134">
            <v>20.155999999999999</v>
          </cell>
          <cell r="D134">
            <v>7.0960000000000001</v>
          </cell>
        </row>
        <row r="135">
          <cell r="A135" t="str">
            <v>나43</v>
          </cell>
          <cell r="B135">
            <v>27.251999999999999</v>
          </cell>
          <cell r="C135">
            <v>20.155999999999999</v>
          </cell>
          <cell r="D135">
            <v>7.0960000000000001</v>
          </cell>
        </row>
        <row r="136">
          <cell r="A136" t="str">
            <v>나44</v>
          </cell>
          <cell r="B136">
            <v>27.251999999999999</v>
          </cell>
          <cell r="C136">
            <v>20.155999999999999</v>
          </cell>
          <cell r="D136">
            <v>7.0960000000000001</v>
          </cell>
        </row>
        <row r="137">
          <cell r="A137" t="str">
            <v>나45</v>
          </cell>
          <cell r="B137">
            <v>27.251999999999999</v>
          </cell>
          <cell r="C137">
            <v>20.155999999999999</v>
          </cell>
          <cell r="D137">
            <v>7.0960000000000001</v>
          </cell>
        </row>
        <row r="138">
          <cell r="A138" t="str">
            <v>나46</v>
          </cell>
          <cell r="B138">
            <v>27.251999999999999</v>
          </cell>
          <cell r="C138">
            <v>20.155999999999999</v>
          </cell>
          <cell r="D138">
            <v>7.0960000000000001</v>
          </cell>
        </row>
        <row r="139">
          <cell r="A139" t="str">
            <v>나47</v>
          </cell>
          <cell r="B139">
            <v>27.251999999999999</v>
          </cell>
          <cell r="C139">
            <v>20.155999999999999</v>
          </cell>
          <cell r="D139">
            <v>7.0960000000000001</v>
          </cell>
        </row>
        <row r="140">
          <cell r="A140" t="str">
            <v>나48</v>
          </cell>
          <cell r="B140">
            <v>27.251999999999999</v>
          </cell>
          <cell r="C140">
            <v>20.155999999999999</v>
          </cell>
          <cell r="D140">
            <v>7.0960000000000001</v>
          </cell>
        </row>
        <row r="141">
          <cell r="A141" t="str">
            <v>나49</v>
          </cell>
          <cell r="B141">
            <v>27.251999999999999</v>
          </cell>
          <cell r="C141">
            <v>20.155999999999999</v>
          </cell>
          <cell r="D141">
            <v>7.0960000000000001</v>
          </cell>
        </row>
        <row r="142">
          <cell r="A142" t="str">
            <v>나50</v>
          </cell>
          <cell r="B142">
            <v>27.251999999999999</v>
          </cell>
          <cell r="C142">
            <v>20.155999999999999</v>
          </cell>
          <cell r="D142">
            <v>7.0960000000000001</v>
          </cell>
        </row>
        <row r="143">
          <cell r="A143" t="str">
            <v>나51</v>
          </cell>
          <cell r="B143">
            <v>27.251999999999999</v>
          </cell>
          <cell r="C143">
            <v>20.155999999999999</v>
          </cell>
          <cell r="D143">
            <v>7.0960000000000001</v>
          </cell>
        </row>
        <row r="144">
          <cell r="A144" t="str">
            <v>나52</v>
          </cell>
          <cell r="B144">
            <v>27.251999999999999</v>
          </cell>
          <cell r="C144">
            <v>20.155999999999999</v>
          </cell>
          <cell r="D144">
            <v>7.0960000000000001</v>
          </cell>
        </row>
        <row r="145">
          <cell r="A145" t="str">
            <v>나53</v>
          </cell>
          <cell r="B145">
            <v>27.251999999999999</v>
          </cell>
          <cell r="C145">
            <v>20.155999999999999</v>
          </cell>
          <cell r="D145">
            <v>7.0960000000000001</v>
          </cell>
        </row>
        <row r="146">
          <cell r="A146" t="str">
            <v>나54</v>
          </cell>
          <cell r="B146">
            <v>27.251999999999999</v>
          </cell>
          <cell r="C146">
            <v>20.155999999999999</v>
          </cell>
          <cell r="D146">
            <v>7.0960000000000001</v>
          </cell>
        </row>
        <row r="147">
          <cell r="A147" t="str">
            <v>나55</v>
          </cell>
          <cell r="B147">
            <v>27.251999999999999</v>
          </cell>
          <cell r="C147">
            <v>20.155999999999999</v>
          </cell>
          <cell r="D147">
            <v>7.0960000000000001</v>
          </cell>
        </row>
        <row r="148">
          <cell r="A148" t="str">
            <v>나56</v>
          </cell>
          <cell r="B148">
            <v>27.251999999999999</v>
          </cell>
          <cell r="C148">
            <v>20.155999999999999</v>
          </cell>
          <cell r="D148">
            <v>7.0960000000000001</v>
          </cell>
        </row>
        <row r="149">
          <cell r="A149" t="str">
            <v>나57</v>
          </cell>
          <cell r="B149">
            <v>27.251999999999999</v>
          </cell>
          <cell r="C149">
            <v>20.155999999999999</v>
          </cell>
          <cell r="D149">
            <v>7.0960000000000001</v>
          </cell>
        </row>
        <row r="150">
          <cell r="A150" t="str">
            <v>나58</v>
          </cell>
          <cell r="B150">
            <v>27.251999999999999</v>
          </cell>
          <cell r="C150">
            <v>20.155999999999999</v>
          </cell>
          <cell r="D150">
            <v>7.0960000000000001</v>
          </cell>
        </row>
        <row r="151">
          <cell r="A151" t="str">
            <v>나59</v>
          </cell>
          <cell r="B151">
            <v>27.251999999999999</v>
          </cell>
          <cell r="C151">
            <v>20.155999999999999</v>
          </cell>
          <cell r="D151">
            <v>7.0960000000000001</v>
          </cell>
        </row>
        <row r="152">
          <cell r="A152" t="str">
            <v>나60</v>
          </cell>
          <cell r="B152">
            <v>27.251999999999999</v>
          </cell>
          <cell r="C152">
            <v>20.155999999999999</v>
          </cell>
          <cell r="D152">
            <v>7.0960000000000001</v>
          </cell>
        </row>
        <row r="153">
          <cell r="A153" t="str">
            <v>나61</v>
          </cell>
          <cell r="B153">
            <v>27.251999999999999</v>
          </cell>
          <cell r="C153">
            <v>20.155999999999999</v>
          </cell>
          <cell r="D153">
            <v>7.0960000000000001</v>
          </cell>
        </row>
        <row r="154">
          <cell r="A154" t="str">
            <v>나62</v>
          </cell>
          <cell r="B154">
            <v>27.251999999999999</v>
          </cell>
          <cell r="C154">
            <v>20.155999999999999</v>
          </cell>
          <cell r="D154">
            <v>7.0960000000000001</v>
          </cell>
        </row>
        <row r="155">
          <cell r="A155" t="str">
            <v>나63</v>
          </cell>
          <cell r="B155">
            <v>27.251999999999999</v>
          </cell>
          <cell r="C155">
            <v>20.155999999999999</v>
          </cell>
          <cell r="D155">
            <v>7.0960000000000001</v>
          </cell>
        </row>
        <row r="156">
          <cell r="A156" t="str">
            <v>나64</v>
          </cell>
          <cell r="B156">
            <v>27.251999999999999</v>
          </cell>
          <cell r="C156">
            <v>20.155999999999999</v>
          </cell>
          <cell r="D156">
            <v>7.0960000000000001</v>
          </cell>
        </row>
        <row r="157">
          <cell r="A157" t="str">
            <v>나65</v>
          </cell>
          <cell r="B157">
            <v>27.251999999999999</v>
          </cell>
          <cell r="C157">
            <v>20.155999999999999</v>
          </cell>
          <cell r="D157">
            <v>7.0960000000000001</v>
          </cell>
        </row>
        <row r="158">
          <cell r="A158" t="str">
            <v>나66</v>
          </cell>
          <cell r="B158">
            <v>27.251999999999999</v>
          </cell>
          <cell r="C158">
            <v>20.155999999999999</v>
          </cell>
          <cell r="D158">
            <v>7.0960000000000001</v>
          </cell>
        </row>
        <row r="159">
          <cell r="A159" t="str">
            <v>나67</v>
          </cell>
          <cell r="B159">
            <v>27.251999999999999</v>
          </cell>
          <cell r="C159">
            <v>20.155999999999999</v>
          </cell>
          <cell r="D159">
            <v>7.0960000000000001</v>
          </cell>
        </row>
        <row r="160">
          <cell r="A160" t="str">
            <v>나68</v>
          </cell>
          <cell r="B160">
            <v>25.798999999999999</v>
          </cell>
          <cell r="C160">
            <v>19.081</v>
          </cell>
          <cell r="D160">
            <v>6.718</v>
          </cell>
        </row>
        <row r="161">
          <cell r="A161" t="str">
            <v>다01</v>
          </cell>
          <cell r="B161">
            <v>41.981999999999999</v>
          </cell>
          <cell r="C161">
            <v>31.05</v>
          </cell>
          <cell r="D161">
            <v>10.932</v>
          </cell>
        </row>
        <row r="162">
          <cell r="A162" t="str">
            <v>다02</v>
          </cell>
          <cell r="B162">
            <v>43.766999999999996</v>
          </cell>
          <cell r="C162">
            <v>32.369999999999997</v>
          </cell>
          <cell r="D162">
            <v>11.397</v>
          </cell>
        </row>
        <row r="163">
          <cell r="A163" t="str">
            <v>다03</v>
          </cell>
          <cell r="B163">
            <v>41.914000000000001</v>
          </cell>
          <cell r="C163">
            <v>31</v>
          </cell>
          <cell r="D163">
            <v>10.914</v>
          </cell>
        </row>
        <row r="164">
          <cell r="A164" t="str">
            <v>다04</v>
          </cell>
          <cell r="B164">
            <v>50.365000000000002</v>
          </cell>
          <cell r="C164">
            <v>37.25</v>
          </cell>
          <cell r="D164">
            <v>13.115</v>
          </cell>
        </row>
        <row r="165">
          <cell r="A165" t="str">
            <v>다05</v>
          </cell>
          <cell r="B165">
            <v>45.957000000000001</v>
          </cell>
          <cell r="C165">
            <v>33.99</v>
          </cell>
          <cell r="D165">
            <v>11.967000000000001</v>
          </cell>
        </row>
        <row r="166">
          <cell r="A166" t="str">
            <v>다06</v>
          </cell>
          <cell r="B166">
            <v>45.537999999999997</v>
          </cell>
          <cell r="C166">
            <v>33.68</v>
          </cell>
          <cell r="D166">
            <v>11.858000000000001</v>
          </cell>
        </row>
        <row r="167">
          <cell r="A167" t="str">
            <v>다07</v>
          </cell>
          <cell r="B167">
            <v>534.64200000000005</v>
          </cell>
          <cell r="C167">
            <v>395.42</v>
          </cell>
          <cell r="D167">
            <v>139.22200000000001</v>
          </cell>
        </row>
        <row r="168">
          <cell r="A168" t="str">
            <v>다08</v>
          </cell>
          <cell r="B168">
            <v>15.535</v>
          </cell>
          <cell r="C168">
            <v>11.49</v>
          </cell>
          <cell r="D168">
            <v>4.0449999999999999</v>
          </cell>
        </row>
        <row r="169">
          <cell r="A169" t="str">
            <v>다09</v>
          </cell>
          <cell r="B169">
            <v>45.915999999999997</v>
          </cell>
          <cell r="C169">
            <v>33.96</v>
          </cell>
          <cell r="D169">
            <v>11.956</v>
          </cell>
        </row>
        <row r="170">
          <cell r="A170" t="str">
            <v>다10</v>
          </cell>
          <cell r="B170">
            <v>51.703000000000003</v>
          </cell>
          <cell r="C170">
            <v>38.24</v>
          </cell>
          <cell r="D170">
            <v>13.462999999999999</v>
          </cell>
        </row>
        <row r="171">
          <cell r="A171" t="str">
            <v>다11</v>
          </cell>
          <cell r="B171">
            <v>47.971999999999994</v>
          </cell>
          <cell r="C171">
            <v>35.479999999999997</v>
          </cell>
          <cell r="D171">
            <v>12.492000000000001</v>
          </cell>
        </row>
        <row r="172">
          <cell r="A172" t="str">
            <v>다12</v>
          </cell>
          <cell r="B172">
            <v>53.298999999999999</v>
          </cell>
          <cell r="C172">
            <v>39.42</v>
          </cell>
          <cell r="D172">
            <v>13.879</v>
          </cell>
        </row>
        <row r="173">
          <cell r="A173" t="str">
            <v>다13</v>
          </cell>
          <cell r="B173">
            <v>51.445999999999998</v>
          </cell>
          <cell r="C173">
            <v>38.049999999999997</v>
          </cell>
          <cell r="D173">
            <v>13.396000000000001</v>
          </cell>
        </row>
        <row r="174">
          <cell r="A174" t="str">
            <v>다14</v>
          </cell>
          <cell r="B174">
            <v>44.023000000000003</v>
          </cell>
          <cell r="C174">
            <v>32.56</v>
          </cell>
          <cell r="D174">
            <v>11.462999999999999</v>
          </cell>
        </row>
        <row r="175">
          <cell r="A175" t="str">
            <v>다15</v>
          </cell>
          <cell r="B175">
            <v>49.498999999999995</v>
          </cell>
          <cell r="C175">
            <v>36.61</v>
          </cell>
          <cell r="D175">
            <v>12.888999999999999</v>
          </cell>
        </row>
        <row r="176">
          <cell r="A176" t="str">
            <v>다16</v>
          </cell>
          <cell r="B176">
            <v>45.361999999999995</v>
          </cell>
          <cell r="C176">
            <v>33.549999999999997</v>
          </cell>
          <cell r="D176">
            <v>11.811999999999999</v>
          </cell>
        </row>
        <row r="177">
          <cell r="A177" t="str">
            <v>다17</v>
          </cell>
          <cell r="B177">
            <v>27.663</v>
          </cell>
          <cell r="C177">
            <v>20.46</v>
          </cell>
          <cell r="D177">
            <v>7.2030000000000003</v>
          </cell>
        </row>
        <row r="178">
          <cell r="A178" t="str">
            <v>다18</v>
          </cell>
          <cell r="B178">
            <v>29.893999999999998</v>
          </cell>
          <cell r="C178">
            <v>22.11</v>
          </cell>
          <cell r="D178">
            <v>7.7839999999999998</v>
          </cell>
        </row>
        <row r="179">
          <cell r="A179" t="str">
            <v>다19</v>
          </cell>
          <cell r="B179">
            <v>40.561999999999998</v>
          </cell>
          <cell r="C179">
            <v>30</v>
          </cell>
          <cell r="D179">
            <v>10.561999999999999</v>
          </cell>
        </row>
        <row r="180">
          <cell r="A180" t="str">
            <v>다20</v>
          </cell>
          <cell r="B180">
            <v>41.076000000000001</v>
          </cell>
          <cell r="C180">
            <v>30.38</v>
          </cell>
          <cell r="D180">
            <v>10.696</v>
          </cell>
        </row>
        <row r="181">
          <cell r="A181" t="str">
            <v>다21</v>
          </cell>
          <cell r="B181">
            <v>14.913</v>
          </cell>
          <cell r="C181">
            <v>11.03</v>
          </cell>
          <cell r="D181">
            <v>3.883</v>
          </cell>
        </row>
        <row r="182">
          <cell r="A182" t="str">
            <v>다22</v>
          </cell>
          <cell r="B182">
            <v>17.509</v>
          </cell>
          <cell r="C182">
            <v>12.95</v>
          </cell>
          <cell r="D182">
            <v>4.5590000000000002</v>
          </cell>
        </row>
        <row r="183">
          <cell r="A183" t="str">
            <v>다23</v>
          </cell>
          <cell r="B183">
            <v>26.893000000000001</v>
          </cell>
          <cell r="C183">
            <v>19.89</v>
          </cell>
          <cell r="D183">
            <v>7.0030000000000001</v>
          </cell>
        </row>
        <row r="184">
          <cell r="A184" t="str">
            <v>다24</v>
          </cell>
          <cell r="B184">
            <v>53.420999999999999</v>
          </cell>
          <cell r="C184">
            <v>39.51</v>
          </cell>
          <cell r="D184">
            <v>13.911</v>
          </cell>
        </row>
        <row r="185">
          <cell r="A185" t="str">
            <v>다25</v>
          </cell>
          <cell r="B185">
            <v>28.38</v>
          </cell>
          <cell r="C185">
            <v>20.99</v>
          </cell>
          <cell r="D185">
            <v>7.39</v>
          </cell>
        </row>
        <row r="186">
          <cell r="A186" t="str">
            <v>다34</v>
          </cell>
          <cell r="B186">
            <v>27.251999999999999</v>
          </cell>
          <cell r="C186">
            <v>20.155999999999999</v>
          </cell>
          <cell r="D186">
            <v>7.0960000000000001</v>
          </cell>
        </row>
        <row r="187">
          <cell r="A187" t="str">
            <v>다35</v>
          </cell>
          <cell r="B187">
            <v>27.251999999999999</v>
          </cell>
          <cell r="C187">
            <v>20.155999999999999</v>
          </cell>
          <cell r="D187">
            <v>7.0960000000000001</v>
          </cell>
        </row>
        <row r="188">
          <cell r="A188" t="str">
            <v>다36</v>
          </cell>
          <cell r="B188">
            <v>27.251999999999999</v>
          </cell>
          <cell r="C188">
            <v>20.155999999999999</v>
          </cell>
          <cell r="D188">
            <v>7.0960000000000001</v>
          </cell>
        </row>
        <row r="189">
          <cell r="A189" t="str">
            <v>다37</v>
          </cell>
          <cell r="B189">
            <v>27.251999999999999</v>
          </cell>
          <cell r="C189">
            <v>20.155999999999999</v>
          </cell>
          <cell r="D189">
            <v>7.0960000000000001</v>
          </cell>
        </row>
        <row r="190">
          <cell r="A190" t="str">
            <v>다38</v>
          </cell>
          <cell r="B190">
            <v>15.972000000000001</v>
          </cell>
          <cell r="C190">
            <v>11.813000000000001</v>
          </cell>
          <cell r="D190">
            <v>4.1589999999999998</v>
          </cell>
        </row>
        <row r="191">
          <cell r="A191" t="str">
            <v>다39</v>
          </cell>
          <cell r="B191">
            <v>15.972000000000001</v>
          </cell>
          <cell r="C191">
            <v>11.813000000000001</v>
          </cell>
          <cell r="D191">
            <v>4.1589999999999998</v>
          </cell>
        </row>
        <row r="192">
          <cell r="A192" t="str">
            <v>다40</v>
          </cell>
          <cell r="B192">
            <v>33.591000000000001</v>
          </cell>
          <cell r="C192">
            <v>24.844000000000001</v>
          </cell>
          <cell r="D192">
            <v>8.7469999999999999</v>
          </cell>
        </row>
        <row r="193">
          <cell r="A193" t="str">
            <v>다41</v>
          </cell>
          <cell r="B193">
            <v>27.251999999999999</v>
          </cell>
          <cell r="C193">
            <v>20.155999999999999</v>
          </cell>
          <cell r="D193">
            <v>7.0960000000000001</v>
          </cell>
        </row>
        <row r="194">
          <cell r="A194" t="str">
            <v>다42</v>
          </cell>
          <cell r="B194">
            <v>27.251999999999999</v>
          </cell>
          <cell r="C194">
            <v>20.155999999999999</v>
          </cell>
          <cell r="D194">
            <v>7.0960000000000001</v>
          </cell>
        </row>
        <row r="195">
          <cell r="A195" t="str">
            <v>다43</v>
          </cell>
          <cell r="B195">
            <v>27.251999999999999</v>
          </cell>
          <cell r="C195">
            <v>20.155999999999999</v>
          </cell>
          <cell r="D195">
            <v>7.0960000000000001</v>
          </cell>
        </row>
        <row r="196">
          <cell r="A196" t="str">
            <v>다44</v>
          </cell>
          <cell r="B196">
            <v>27.251999999999999</v>
          </cell>
          <cell r="C196">
            <v>20.155999999999999</v>
          </cell>
          <cell r="D196">
            <v>7.0960000000000001</v>
          </cell>
        </row>
        <row r="197">
          <cell r="A197" t="str">
            <v>다45</v>
          </cell>
          <cell r="B197">
            <v>27.251999999999999</v>
          </cell>
          <cell r="C197">
            <v>20.155999999999999</v>
          </cell>
          <cell r="D197">
            <v>7.0960000000000001</v>
          </cell>
        </row>
        <row r="198">
          <cell r="A198" t="str">
            <v>다46</v>
          </cell>
          <cell r="B198">
            <v>27.251999999999999</v>
          </cell>
          <cell r="C198">
            <v>20.155999999999999</v>
          </cell>
          <cell r="D198">
            <v>7.0960000000000001</v>
          </cell>
        </row>
        <row r="199">
          <cell r="A199" t="str">
            <v>다47</v>
          </cell>
          <cell r="B199">
            <v>27.251999999999999</v>
          </cell>
          <cell r="C199">
            <v>20.155999999999999</v>
          </cell>
          <cell r="D199">
            <v>7.0960000000000001</v>
          </cell>
        </row>
        <row r="200">
          <cell r="A200" t="str">
            <v>다48</v>
          </cell>
          <cell r="B200">
            <v>27.251999999999999</v>
          </cell>
          <cell r="C200">
            <v>20.155999999999999</v>
          </cell>
          <cell r="D200">
            <v>7.0960000000000001</v>
          </cell>
        </row>
        <row r="201">
          <cell r="A201" t="str">
            <v>다49</v>
          </cell>
          <cell r="B201">
            <v>27.251999999999999</v>
          </cell>
          <cell r="C201">
            <v>20.155999999999999</v>
          </cell>
          <cell r="D201">
            <v>7.0960000000000001</v>
          </cell>
        </row>
        <row r="202">
          <cell r="A202" t="str">
            <v>다50</v>
          </cell>
          <cell r="B202">
            <v>27.251999999999999</v>
          </cell>
          <cell r="C202">
            <v>20.155999999999999</v>
          </cell>
          <cell r="D202">
            <v>7.0960000000000001</v>
          </cell>
        </row>
        <row r="203">
          <cell r="A203" t="str">
            <v>다51</v>
          </cell>
          <cell r="B203">
            <v>27.251999999999999</v>
          </cell>
          <cell r="C203">
            <v>20.155999999999999</v>
          </cell>
          <cell r="D203">
            <v>7.0960000000000001</v>
          </cell>
        </row>
        <row r="204">
          <cell r="A204" t="str">
            <v>다52</v>
          </cell>
          <cell r="B204">
            <v>27.251999999999999</v>
          </cell>
          <cell r="C204">
            <v>20.155999999999999</v>
          </cell>
          <cell r="D204">
            <v>7.0960000000000001</v>
          </cell>
        </row>
        <row r="205">
          <cell r="A205" t="str">
            <v>다53</v>
          </cell>
          <cell r="B205">
            <v>27.251999999999999</v>
          </cell>
          <cell r="C205">
            <v>20.155999999999999</v>
          </cell>
          <cell r="D205">
            <v>7.0960000000000001</v>
          </cell>
        </row>
        <row r="206">
          <cell r="A206" t="str">
            <v>다54</v>
          </cell>
          <cell r="B206">
            <v>27.251999999999999</v>
          </cell>
          <cell r="C206">
            <v>20.155999999999999</v>
          </cell>
          <cell r="D206">
            <v>7.0960000000000001</v>
          </cell>
        </row>
        <row r="207">
          <cell r="A207" t="str">
            <v>다55</v>
          </cell>
          <cell r="B207">
            <v>27.251999999999999</v>
          </cell>
          <cell r="C207">
            <v>20.155999999999999</v>
          </cell>
          <cell r="D207">
            <v>7.0960000000000001</v>
          </cell>
        </row>
        <row r="208">
          <cell r="A208" t="str">
            <v>다56</v>
          </cell>
          <cell r="B208">
            <v>27.251999999999999</v>
          </cell>
          <cell r="C208">
            <v>20.155999999999999</v>
          </cell>
          <cell r="D208">
            <v>7.0960000000000001</v>
          </cell>
        </row>
        <row r="209">
          <cell r="A209" t="str">
            <v>다57</v>
          </cell>
          <cell r="B209">
            <v>27.251999999999999</v>
          </cell>
          <cell r="C209">
            <v>20.155999999999999</v>
          </cell>
          <cell r="D209">
            <v>7.0960000000000001</v>
          </cell>
        </row>
        <row r="210">
          <cell r="A210" t="str">
            <v>다58</v>
          </cell>
          <cell r="B210">
            <v>27.251999999999999</v>
          </cell>
          <cell r="C210">
            <v>20.155999999999999</v>
          </cell>
          <cell r="D210">
            <v>7.0960000000000001</v>
          </cell>
        </row>
        <row r="211">
          <cell r="A211" t="str">
            <v>다59</v>
          </cell>
          <cell r="B211">
            <v>27.251999999999999</v>
          </cell>
          <cell r="C211">
            <v>20.155999999999999</v>
          </cell>
          <cell r="D211">
            <v>7.0960000000000001</v>
          </cell>
        </row>
        <row r="212">
          <cell r="A212" t="str">
            <v>다60</v>
          </cell>
          <cell r="B212">
            <v>27.251999999999999</v>
          </cell>
          <cell r="C212">
            <v>20.155999999999999</v>
          </cell>
          <cell r="D212">
            <v>7.0960000000000001</v>
          </cell>
        </row>
        <row r="213">
          <cell r="A213" t="str">
            <v>다61</v>
          </cell>
          <cell r="B213">
            <v>27.251999999999999</v>
          </cell>
          <cell r="C213">
            <v>20.155999999999999</v>
          </cell>
          <cell r="D213">
            <v>7.0960000000000001</v>
          </cell>
        </row>
        <row r="214">
          <cell r="A214" t="str">
            <v>다62</v>
          </cell>
          <cell r="B214">
            <v>27.251999999999999</v>
          </cell>
          <cell r="C214">
            <v>20.155999999999999</v>
          </cell>
          <cell r="D214">
            <v>7.0960000000000001</v>
          </cell>
        </row>
        <row r="215">
          <cell r="A215" t="str">
            <v>다63</v>
          </cell>
          <cell r="B215">
            <v>27.251999999999999</v>
          </cell>
          <cell r="C215">
            <v>20.155999999999999</v>
          </cell>
          <cell r="D215">
            <v>7.0960000000000001</v>
          </cell>
        </row>
        <row r="216">
          <cell r="A216" t="str">
            <v>다64</v>
          </cell>
          <cell r="B216">
            <v>27.251999999999999</v>
          </cell>
          <cell r="C216">
            <v>20.155999999999999</v>
          </cell>
          <cell r="D216">
            <v>7.0960000000000001</v>
          </cell>
        </row>
        <row r="217">
          <cell r="A217" t="str">
            <v>다65</v>
          </cell>
          <cell r="B217">
            <v>27.251999999999999</v>
          </cell>
          <cell r="C217">
            <v>20.155999999999999</v>
          </cell>
          <cell r="D217">
            <v>7.0960000000000001</v>
          </cell>
        </row>
        <row r="218">
          <cell r="A218" t="str">
            <v>다66</v>
          </cell>
          <cell r="B218">
            <v>27.251999999999999</v>
          </cell>
          <cell r="C218">
            <v>20.155999999999999</v>
          </cell>
          <cell r="D218">
            <v>7.0960000000000001</v>
          </cell>
        </row>
        <row r="219">
          <cell r="A219" t="str">
            <v>다67</v>
          </cell>
          <cell r="B219">
            <v>27.251999999999999</v>
          </cell>
          <cell r="C219">
            <v>20.155999999999999</v>
          </cell>
          <cell r="D219">
            <v>7.0960000000000001</v>
          </cell>
        </row>
        <row r="220">
          <cell r="A220" t="str">
            <v>다68</v>
          </cell>
          <cell r="B220">
            <v>27.251999999999999</v>
          </cell>
          <cell r="C220">
            <v>20.155999999999999</v>
          </cell>
          <cell r="D220">
            <v>7.0960000000000001</v>
          </cell>
        </row>
        <row r="221">
          <cell r="A221" t="str">
            <v>다69</v>
          </cell>
          <cell r="B221">
            <v>27.251999999999999</v>
          </cell>
          <cell r="C221">
            <v>20.155999999999999</v>
          </cell>
          <cell r="D221">
            <v>7.0960000000000001</v>
          </cell>
        </row>
        <row r="222">
          <cell r="A222" t="str">
            <v>다70</v>
          </cell>
          <cell r="B222">
            <v>27.251999999999999</v>
          </cell>
          <cell r="C222">
            <v>20.155999999999999</v>
          </cell>
          <cell r="D222">
            <v>7.0960000000000001</v>
          </cell>
        </row>
        <row r="223">
          <cell r="A223" t="str">
            <v>다71</v>
          </cell>
          <cell r="B223">
            <v>27.251999999999999</v>
          </cell>
          <cell r="C223">
            <v>20.155999999999999</v>
          </cell>
          <cell r="D223">
            <v>7.0960000000000001</v>
          </cell>
        </row>
        <row r="224">
          <cell r="A224" t="str">
            <v>다72</v>
          </cell>
          <cell r="B224">
            <v>27.251999999999999</v>
          </cell>
          <cell r="C224">
            <v>20.155999999999999</v>
          </cell>
          <cell r="D224">
            <v>7.0960000000000001</v>
          </cell>
        </row>
        <row r="225">
          <cell r="A225" t="str">
            <v>다73</v>
          </cell>
          <cell r="B225">
            <v>27.251999999999999</v>
          </cell>
          <cell r="C225">
            <v>20.155999999999999</v>
          </cell>
          <cell r="D225">
            <v>7.0960000000000001</v>
          </cell>
        </row>
        <row r="226">
          <cell r="A226" t="str">
            <v>다74</v>
          </cell>
          <cell r="B226">
            <v>27.251999999999999</v>
          </cell>
          <cell r="C226">
            <v>20.155999999999999</v>
          </cell>
          <cell r="D226">
            <v>7.0960000000000001</v>
          </cell>
        </row>
        <row r="227">
          <cell r="A227" t="str">
            <v>다75</v>
          </cell>
          <cell r="B227">
            <v>27.251999999999999</v>
          </cell>
          <cell r="C227">
            <v>20.155999999999999</v>
          </cell>
          <cell r="D227">
            <v>7.0960000000000001</v>
          </cell>
        </row>
        <row r="228">
          <cell r="A228" t="str">
            <v>다76</v>
          </cell>
          <cell r="B228">
            <v>27.251999999999999</v>
          </cell>
          <cell r="C228">
            <v>20.155999999999999</v>
          </cell>
          <cell r="D228">
            <v>7.0960000000000001</v>
          </cell>
        </row>
        <row r="229">
          <cell r="A229" t="str">
            <v>다77</v>
          </cell>
          <cell r="B229">
            <v>27.251999999999999</v>
          </cell>
          <cell r="C229">
            <v>20.155999999999999</v>
          </cell>
          <cell r="D229">
            <v>7.0960000000000001</v>
          </cell>
        </row>
        <row r="230">
          <cell r="A230" t="str">
            <v>다78</v>
          </cell>
          <cell r="B230">
            <v>27.251999999999999</v>
          </cell>
          <cell r="C230">
            <v>20.155999999999999</v>
          </cell>
          <cell r="D230">
            <v>7.0960000000000001</v>
          </cell>
        </row>
        <row r="231">
          <cell r="A231" t="str">
            <v>다79</v>
          </cell>
          <cell r="B231">
            <v>27.251999999999999</v>
          </cell>
          <cell r="C231">
            <v>20.155999999999999</v>
          </cell>
          <cell r="D231">
            <v>7.0960000000000001</v>
          </cell>
        </row>
        <row r="232">
          <cell r="A232" t="str">
            <v>다80</v>
          </cell>
          <cell r="B232">
            <v>27.251999999999999</v>
          </cell>
          <cell r="C232">
            <v>20.155999999999999</v>
          </cell>
          <cell r="D232">
            <v>7.0960000000000001</v>
          </cell>
        </row>
        <row r="233">
          <cell r="A233" t="str">
            <v>다81</v>
          </cell>
          <cell r="B233">
            <v>27.251999999999999</v>
          </cell>
          <cell r="C233">
            <v>20.155999999999999</v>
          </cell>
          <cell r="D233">
            <v>7.0960000000000001</v>
          </cell>
        </row>
        <row r="234">
          <cell r="A234" t="str">
            <v>다82</v>
          </cell>
          <cell r="B234">
            <v>27.251999999999999</v>
          </cell>
          <cell r="C234">
            <v>20.155999999999999</v>
          </cell>
          <cell r="D234">
            <v>7.0960000000000001</v>
          </cell>
        </row>
        <row r="235">
          <cell r="A235" t="str">
            <v>다83</v>
          </cell>
          <cell r="B235">
            <v>27.251999999999999</v>
          </cell>
          <cell r="C235">
            <v>20.155999999999999</v>
          </cell>
          <cell r="D235">
            <v>7.0960000000000001</v>
          </cell>
        </row>
        <row r="236">
          <cell r="A236" t="str">
            <v>다84</v>
          </cell>
          <cell r="B236">
            <v>215.75200000000001</v>
          </cell>
          <cell r="C236">
            <v>159.57</v>
          </cell>
          <cell r="D236">
            <v>56.182000000000002</v>
          </cell>
        </row>
        <row r="237">
          <cell r="A237" t="str">
            <v>라01</v>
          </cell>
          <cell r="B237">
            <v>27.251999999999999</v>
          </cell>
          <cell r="C237">
            <v>20.155999999999999</v>
          </cell>
          <cell r="D237">
            <v>7.0960000000000001</v>
          </cell>
        </row>
        <row r="238">
          <cell r="A238" t="str">
            <v>라02</v>
          </cell>
          <cell r="B238">
            <v>27.251999999999999</v>
          </cell>
          <cell r="C238">
            <v>20.155999999999999</v>
          </cell>
          <cell r="D238">
            <v>7.0960000000000001</v>
          </cell>
        </row>
        <row r="239">
          <cell r="A239" t="str">
            <v>라03</v>
          </cell>
          <cell r="B239">
            <v>27.251999999999999</v>
          </cell>
          <cell r="C239">
            <v>20.155999999999999</v>
          </cell>
          <cell r="D239">
            <v>7.0960000000000001</v>
          </cell>
        </row>
        <row r="240">
          <cell r="A240" t="str">
            <v>라04</v>
          </cell>
          <cell r="B240">
            <v>27.251999999999999</v>
          </cell>
          <cell r="C240">
            <v>20.155999999999999</v>
          </cell>
          <cell r="D240">
            <v>7.0960000000000001</v>
          </cell>
        </row>
        <row r="241">
          <cell r="A241" t="str">
            <v>라05</v>
          </cell>
          <cell r="B241">
            <v>27.251999999999999</v>
          </cell>
          <cell r="C241">
            <v>20.155999999999999</v>
          </cell>
          <cell r="D241">
            <v>7.0960000000000001</v>
          </cell>
        </row>
        <row r="242">
          <cell r="A242" t="str">
            <v>라06</v>
          </cell>
          <cell r="B242">
            <v>27.251999999999999</v>
          </cell>
          <cell r="C242">
            <v>20.155999999999999</v>
          </cell>
          <cell r="D242">
            <v>7.0960000000000001</v>
          </cell>
        </row>
        <row r="243">
          <cell r="A243" t="str">
            <v>라07</v>
          </cell>
          <cell r="B243">
            <v>27.251999999999999</v>
          </cell>
          <cell r="C243">
            <v>20.155999999999999</v>
          </cell>
          <cell r="D243">
            <v>7.0960000000000001</v>
          </cell>
        </row>
        <row r="244">
          <cell r="A244" t="str">
            <v>라08</v>
          </cell>
          <cell r="B244">
            <v>28.706000000000003</v>
          </cell>
          <cell r="C244">
            <v>21.231000000000002</v>
          </cell>
          <cell r="D244">
            <v>7.4749999999999996</v>
          </cell>
        </row>
        <row r="245">
          <cell r="A245" t="str">
            <v>라09</v>
          </cell>
          <cell r="B245">
            <v>31.798999999999999</v>
          </cell>
          <cell r="C245">
            <v>23.518999999999998</v>
          </cell>
          <cell r="D245">
            <v>8.2799999999999994</v>
          </cell>
        </row>
        <row r="246">
          <cell r="A246" t="str">
            <v>라10</v>
          </cell>
          <cell r="B246">
            <v>35.381999999999998</v>
          </cell>
          <cell r="C246">
            <v>26.169</v>
          </cell>
          <cell r="D246">
            <v>9.2129999999999992</v>
          </cell>
        </row>
        <row r="247">
          <cell r="A247" t="str">
            <v>라11</v>
          </cell>
          <cell r="B247">
            <v>35.381999999999998</v>
          </cell>
          <cell r="C247">
            <v>26.169</v>
          </cell>
          <cell r="D247">
            <v>9.2129999999999992</v>
          </cell>
        </row>
        <row r="248">
          <cell r="A248" t="str">
            <v>라12</v>
          </cell>
          <cell r="B248">
            <v>27.251999999999999</v>
          </cell>
          <cell r="C248">
            <v>20.155999999999999</v>
          </cell>
          <cell r="D248">
            <v>7.0960000000000001</v>
          </cell>
        </row>
        <row r="249">
          <cell r="A249" t="str">
            <v>라13</v>
          </cell>
          <cell r="B249">
            <v>27.251999999999999</v>
          </cell>
          <cell r="C249">
            <v>20.155999999999999</v>
          </cell>
          <cell r="D249">
            <v>7.0960000000000001</v>
          </cell>
        </row>
        <row r="250">
          <cell r="A250" t="str">
            <v>라14</v>
          </cell>
          <cell r="B250">
            <v>27.251999999999999</v>
          </cell>
          <cell r="C250">
            <v>20.155999999999999</v>
          </cell>
          <cell r="D250">
            <v>7.0960000000000001</v>
          </cell>
        </row>
        <row r="251">
          <cell r="A251" t="str">
            <v>라15</v>
          </cell>
          <cell r="B251">
            <v>27.251999999999999</v>
          </cell>
          <cell r="C251">
            <v>20.155999999999999</v>
          </cell>
          <cell r="D251">
            <v>7.0960000000000001</v>
          </cell>
        </row>
        <row r="252">
          <cell r="A252" t="str">
            <v>라16</v>
          </cell>
          <cell r="B252">
            <v>27.251999999999999</v>
          </cell>
          <cell r="C252">
            <v>20.155999999999999</v>
          </cell>
          <cell r="D252">
            <v>7.0960000000000001</v>
          </cell>
        </row>
        <row r="253">
          <cell r="A253" t="str">
            <v>라17</v>
          </cell>
          <cell r="B253">
            <v>27.251999999999999</v>
          </cell>
          <cell r="C253">
            <v>20.155999999999999</v>
          </cell>
          <cell r="D253">
            <v>7.0960000000000001</v>
          </cell>
        </row>
        <row r="254">
          <cell r="A254" t="str">
            <v>라18</v>
          </cell>
          <cell r="B254">
            <v>27.251999999999999</v>
          </cell>
          <cell r="C254">
            <v>20.155999999999999</v>
          </cell>
          <cell r="D254">
            <v>7.0960000000000001</v>
          </cell>
        </row>
        <row r="255">
          <cell r="A255" t="str">
            <v>라19</v>
          </cell>
          <cell r="B255">
            <v>27.251999999999999</v>
          </cell>
          <cell r="C255">
            <v>20.155999999999999</v>
          </cell>
          <cell r="D255">
            <v>7.0960000000000001</v>
          </cell>
        </row>
        <row r="256">
          <cell r="A256" t="str">
            <v>라20</v>
          </cell>
          <cell r="B256">
            <v>27.251999999999999</v>
          </cell>
          <cell r="C256">
            <v>20.155999999999999</v>
          </cell>
          <cell r="D256">
            <v>7.0960000000000001</v>
          </cell>
        </row>
        <row r="257">
          <cell r="A257" t="str">
            <v>라21</v>
          </cell>
          <cell r="B257">
            <v>27.251999999999999</v>
          </cell>
          <cell r="C257">
            <v>20.155999999999999</v>
          </cell>
          <cell r="D257">
            <v>7.0960000000000001</v>
          </cell>
        </row>
        <row r="258">
          <cell r="A258" t="str">
            <v>라22</v>
          </cell>
          <cell r="B258">
            <v>27.251999999999999</v>
          </cell>
          <cell r="C258">
            <v>20.155999999999999</v>
          </cell>
          <cell r="D258">
            <v>7.0960000000000001</v>
          </cell>
        </row>
        <row r="259">
          <cell r="A259" t="str">
            <v>라23</v>
          </cell>
          <cell r="B259">
            <v>27.251999999999999</v>
          </cell>
          <cell r="C259">
            <v>20.155999999999999</v>
          </cell>
          <cell r="D259">
            <v>7.0960000000000001</v>
          </cell>
        </row>
        <row r="260">
          <cell r="A260" t="str">
            <v>라24</v>
          </cell>
          <cell r="B260">
            <v>27.251999999999999</v>
          </cell>
          <cell r="C260">
            <v>20.155999999999999</v>
          </cell>
          <cell r="D260">
            <v>7.0960000000000001</v>
          </cell>
        </row>
        <row r="261">
          <cell r="A261" t="str">
            <v>라25</v>
          </cell>
          <cell r="B261">
            <v>27.251999999999999</v>
          </cell>
          <cell r="C261">
            <v>20.155999999999999</v>
          </cell>
          <cell r="D261">
            <v>7.0960000000000001</v>
          </cell>
        </row>
        <row r="262">
          <cell r="A262" t="str">
            <v>라26</v>
          </cell>
          <cell r="B262">
            <v>27.251999999999999</v>
          </cell>
          <cell r="C262">
            <v>20.155999999999999</v>
          </cell>
          <cell r="D262">
            <v>7.0960000000000001</v>
          </cell>
        </row>
        <row r="263">
          <cell r="A263" t="str">
            <v>라27</v>
          </cell>
          <cell r="B263">
            <v>27.251999999999999</v>
          </cell>
          <cell r="C263">
            <v>20.155999999999999</v>
          </cell>
          <cell r="D263">
            <v>7.0960000000000001</v>
          </cell>
        </row>
        <row r="264">
          <cell r="A264" t="str">
            <v>라28</v>
          </cell>
          <cell r="B264">
            <v>27.251999999999999</v>
          </cell>
          <cell r="C264">
            <v>20.155999999999999</v>
          </cell>
          <cell r="D264">
            <v>7.0960000000000001</v>
          </cell>
        </row>
        <row r="265">
          <cell r="A265" t="str">
            <v>라29</v>
          </cell>
          <cell r="B265">
            <v>27.251999999999999</v>
          </cell>
          <cell r="C265">
            <v>20.155999999999999</v>
          </cell>
          <cell r="D265">
            <v>7.0960000000000001</v>
          </cell>
        </row>
        <row r="266">
          <cell r="A266" t="str">
            <v>라30</v>
          </cell>
          <cell r="B266">
            <v>27.251999999999999</v>
          </cell>
          <cell r="C266">
            <v>20.155999999999999</v>
          </cell>
          <cell r="D266">
            <v>7.0960000000000001</v>
          </cell>
        </row>
        <row r="267">
          <cell r="A267" t="str">
            <v>라31</v>
          </cell>
          <cell r="B267">
            <v>27.251999999999999</v>
          </cell>
          <cell r="C267">
            <v>20.155999999999999</v>
          </cell>
          <cell r="D267">
            <v>7.0960000000000001</v>
          </cell>
        </row>
        <row r="268">
          <cell r="A268" t="str">
            <v>라32</v>
          </cell>
          <cell r="B268">
            <v>40.623999999999995</v>
          </cell>
          <cell r="C268">
            <v>30.045999999999999</v>
          </cell>
          <cell r="D268">
            <v>10.577999999999999</v>
          </cell>
        </row>
        <row r="269">
          <cell r="A269" t="str">
            <v>라33</v>
          </cell>
          <cell r="B269">
            <v>27.251999999999999</v>
          </cell>
          <cell r="C269">
            <v>20.155999999999999</v>
          </cell>
          <cell r="D269">
            <v>7.0960000000000001</v>
          </cell>
        </row>
        <row r="270">
          <cell r="A270" t="str">
            <v>라34</v>
          </cell>
          <cell r="B270">
            <v>27.251999999999999</v>
          </cell>
          <cell r="C270">
            <v>20.155999999999999</v>
          </cell>
          <cell r="D270">
            <v>7.0960000000000001</v>
          </cell>
        </row>
        <row r="271">
          <cell r="A271" t="str">
            <v>라35</v>
          </cell>
          <cell r="B271">
            <v>27.251999999999999</v>
          </cell>
          <cell r="C271">
            <v>20.155999999999999</v>
          </cell>
          <cell r="D271">
            <v>7.0960000000000001</v>
          </cell>
        </row>
        <row r="272">
          <cell r="A272" t="str">
            <v>라36</v>
          </cell>
          <cell r="B272">
            <v>27.251999999999999</v>
          </cell>
          <cell r="C272">
            <v>20.155999999999999</v>
          </cell>
          <cell r="D272">
            <v>7.0960000000000001</v>
          </cell>
        </row>
        <row r="273">
          <cell r="A273" t="str">
            <v>라37</v>
          </cell>
          <cell r="B273">
            <v>27.251999999999999</v>
          </cell>
          <cell r="C273">
            <v>20.155999999999999</v>
          </cell>
          <cell r="D273">
            <v>7.0960000000000001</v>
          </cell>
        </row>
        <row r="274">
          <cell r="A274" t="str">
            <v>라38</v>
          </cell>
          <cell r="B274">
            <v>27.251999999999999</v>
          </cell>
          <cell r="C274">
            <v>20.155999999999999</v>
          </cell>
          <cell r="D274">
            <v>7.0960000000000001</v>
          </cell>
        </row>
        <row r="275">
          <cell r="A275" t="str">
            <v>라39</v>
          </cell>
          <cell r="B275">
            <v>27.251999999999999</v>
          </cell>
          <cell r="C275">
            <v>20.155999999999999</v>
          </cell>
          <cell r="D275">
            <v>7.0960000000000001</v>
          </cell>
        </row>
        <row r="276">
          <cell r="A276" t="str">
            <v>라40</v>
          </cell>
          <cell r="B276">
            <v>27.251999999999999</v>
          </cell>
          <cell r="C276">
            <v>20.155999999999999</v>
          </cell>
          <cell r="D276">
            <v>7.0960000000000001</v>
          </cell>
        </row>
        <row r="277">
          <cell r="A277" t="str">
            <v>라41</v>
          </cell>
          <cell r="B277">
            <v>27.251999999999999</v>
          </cell>
          <cell r="C277">
            <v>20.155999999999999</v>
          </cell>
          <cell r="D277">
            <v>7.0960000000000001</v>
          </cell>
        </row>
        <row r="278">
          <cell r="A278" t="str">
            <v>라42</v>
          </cell>
          <cell r="B278">
            <v>27.251999999999999</v>
          </cell>
          <cell r="C278">
            <v>20.155999999999999</v>
          </cell>
          <cell r="D278">
            <v>7.0960000000000001</v>
          </cell>
        </row>
        <row r="279">
          <cell r="A279" t="str">
            <v>라43</v>
          </cell>
          <cell r="B279">
            <v>27.251999999999999</v>
          </cell>
          <cell r="C279">
            <v>20.155999999999999</v>
          </cell>
          <cell r="D279">
            <v>7.0960000000000001</v>
          </cell>
        </row>
        <row r="280">
          <cell r="A280" t="str">
            <v>라44</v>
          </cell>
          <cell r="B280">
            <v>40.623999999999995</v>
          </cell>
          <cell r="C280">
            <v>30.045999999999999</v>
          </cell>
          <cell r="D280">
            <v>10.577999999999999</v>
          </cell>
        </row>
        <row r="281">
          <cell r="A281" t="str">
            <v>라44-1</v>
          </cell>
          <cell r="B281">
            <v>15.972000000000001</v>
          </cell>
          <cell r="C281">
            <v>11.813000000000001</v>
          </cell>
          <cell r="D281">
            <v>4.1589999999999998</v>
          </cell>
        </row>
        <row r="282">
          <cell r="A282" t="str">
            <v>라45</v>
          </cell>
          <cell r="B282">
            <v>28.706000000000003</v>
          </cell>
          <cell r="C282">
            <v>21.231000000000002</v>
          </cell>
          <cell r="D282">
            <v>7.4749999999999996</v>
          </cell>
        </row>
        <row r="283">
          <cell r="A283" t="str">
            <v>라46</v>
          </cell>
          <cell r="B283">
            <v>27.251999999999999</v>
          </cell>
          <cell r="C283">
            <v>20.155999999999999</v>
          </cell>
          <cell r="D283">
            <v>7.0960000000000001</v>
          </cell>
        </row>
        <row r="284">
          <cell r="A284" t="str">
            <v>라47</v>
          </cell>
          <cell r="B284">
            <v>27.251999999999999</v>
          </cell>
          <cell r="C284">
            <v>20.155999999999999</v>
          </cell>
          <cell r="D284">
            <v>7.0960000000000001</v>
          </cell>
        </row>
        <row r="285">
          <cell r="A285" t="str">
            <v>라48</v>
          </cell>
          <cell r="B285">
            <v>27.251999999999999</v>
          </cell>
          <cell r="C285">
            <v>20.155999999999999</v>
          </cell>
          <cell r="D285">
            <v>7.0960000000000001</v>
          </cell>
        </row>
        <row r="286">
          <cell r="A286" t="str">
            <v>라49</v>
          </cell>
          <cell r="B286">
            <v>27.251999999999999</v>
          </cell>
          <cell r="C286">
            <v>20.155999999999999</v>
          </cell>
          <cell r="D286">
            <v>7.0960000000000001</v>
          </cell>
        </row>
        <row r="287">
          <cell r="A287" t="str">
            <v>라50</v>
          </cell>
          <cell r="B287">
            <v>27.251999999999999</v>
          </cell>
          <cell r="C287">
            <v>20.155999999999999</v>
          </cell>
          <cell r="D287">
            <v>7.0960000000000001</v>
          </cell>
        </row>
        <row r="288">
          <cell r="A288" t="str">
            <v>라51</v>
          </cell>
          <cell r="B288">
            <v>27.251999999999999</v>
          </cell>
          <cell r="C288">
            <v>20.155999999999999</v>
          </cell>
          <cell r="D288">
            <v>7.0960000000000001</v>
          </cell>
        </row>
        <row r="289">
          <cell r="A289" t="str">
            <v>라52</v>
          </cell>
          <cell r="B289">
            <v>27.251999999999999</v>
          </cell>
          <cell r="C289">
            <v>20.155999999999999</v>
          </cell>
          <cell r="D289">
            <v>7.0960000000000001</v>
          </cell>
        </row>
        <row r="290">
          <cell r="A290" t="str">
            <v>라53</v>
          </cell>
          <cell r="B290">
            <v>27.251999999999999</v>
          </cell>
          <cell r="C290">
            <v>20.155999999999999</v>
          </cell>
          <cell r="D290">
            <v>7.0960000000000001</v>
          </cell>
        </row>
        <row r="291">
          <cell r="A291" t="str">
            <v>라54</v>
          </cell>
          <cell r="B291">
            <v>27.251999999999999</v>
          </cell>
          <cell r="C291">
            <v>20.155999999999999</v>
          </cell>
          <cell r="D291">
            <v>7.0960000000000001</v>
          </cell>
        </row>
        <row r="292">
          <cell r="A292" t="str">
            <v>라55</v>
          </cell>
          <cell r="B292">
            <v>27.251999999999999</v>
          </cell>
          <cell r="C292">
            <v>20.155999999999999</v>
          </cell>
          <cell r="D292">
            <v>7.0960000000000001</v>
          </cell>
        </row>
        <row r="293">
          <cell r="A293" t="str">
            <v>라56</v>
          </cell>
          <cell r="B293">
            <v>27.251999999999999</v>
          </cell>
          <cell r="C293">
            <v>20.155999999999999</v>
          </cell>
          <cell r="D293">
            <v>7.0960000000000001</v>
          </cell>
        </row>
        <row r="294">
          <cell r="A294" t="str">
            <v>라57</v>
          </cell>
          <cell r="B294">
            <v>27.251999999999999</v>
          </cell>
          <cell r="C294">
            <v>20.155999999999999</v>
          </cell>
          <cell r="D294">
            <v>7.0960000000000001</v>
          </cell>
        </row>
        <row r="295">
          <cell r="A295" t="str">
            <v>라58</v>
          </cell>
          <cell r="B295">
            <v>27.251999999999999</v>
          </cell>
          <cell r="C295">
            <v>20.155999999999999</v>
          </cell>
          <cell r="D295">
            <v>7.0960000000000001</v>
          </cell>
        </row>
        <row r="296">
          <cell r="A296" t="str">
            <v>라59</v>
          </cell>
          <cell r="B296">
            <v>27.251999999999999</v>
          </cell>
          <cell r="C296">
            <v>20.155999999999999</v>
          </cell>
          <cell r="D296">
            <v>7.0960000000000001</v>
          </cell>
        </row>
        <row r="297">
          <cell r="A297" t="str">
            <v>라60</v>
          </cell>
          <cell r="B297">
            <v>27.251999999999999</v>
          </cell>
          <cell r="C297">
            <v>20.155999999999999</v>
          </cell>
          <cell r="D297">
            <v>7.0960000000000001</v>
          </cell>
        </row>
        <row r="298">
          <cell r="A298" t="str">
            <v>라61</v>
          </cell>
          <cell r="B298">
            <v>27.251999999999999</v>
          </cell>
          <cell r="C298">
            <v>20.155999999999999</v>
          </cell>
          <cell r="D298">
            <v>7.0960000000000001</v>
          </cell>
        </row>
        <row r="299">
          <cell r="A299" t="str">
            <v>라62</v>
          </cell>
          <cell r="B299">
            <v>27.251999999999999</v>
          </cell>
          <cell r="C299">
            <v>20.155999999999999</v>
          </cell>
          <cell r="D299">
            <v>7.0960000000000001</v>
          </cell>
        </row>
        <row r="300">
          <cell r="A300" t="str">
            <v>라63</v>
          </cell>
          <cell r="B300">
            <v>30.548999999999999</v>
          </cell>
          <cell r="C300">
            <v>22.594000000000001</v>
          </cell>
          <cell r="D300">
            <v>7.9550000000000001</v>
          </cell>
        </row>
        <row r="301">
          <cell r="A301" t="str">
            <v>라64</v>
          </cell>
          <cell r="B301">
            <v>30.548999999999999</v>
          </cell>
          <cell r="C301">
            <v>22.594000000000001</v>
          </cell>
          <cell r="D301">
            <v>7.9550000000000001</v>
          </cell>
        </row>
        <row r="302">
          <cell r="A302" t="str">
            <v>라65</v>
          </cell>
          <cell r="B302">
            <v>30.548999999999999</v>
          </cell>
          <cell r="C302">
            <v>22.594000000000001</v>
          </cell>
          <cell r="D302">
            <v>7.9550000000000001</v>
          </cell>
        </row>
        <row r="303">
          <cell r="A303" t="str">
            <v>라66</v>
          </cell>
          <cell r="B303">
            <v>28.919</v>
          </cell>
          <cell r="C303">
            <v>21.388999999999999</v>
          </cell>
          <cell r="D303">
            <v>7.53</v>
          </cell>
        </row>
        <row r="304">
          <cell r="A304" t="str">
            <v>마01</v>
          </cell>
          <cell r="B304">
            <v>32.177999999999997</v>
          </cell>
          <cell r="C304">
            <v>23.798999999999999</v>
          </cell>
          <cell r="D304">
            <v>8.3789999999999996</v>
          </cell>
        </row>
        <row r="305">
          <cell r="A305" t="str">
            <v>마01-1</v>
          </cell>
          <cell r="B305">
            <v>13.629999999999999</v>
          </cell>
          <cell r="C305">
            <v>10.081</v>
          </cell>
          <cell r="D305">
            <v>3.5489999999999999</v>
          </cell>
        </row>
        <row r="306">
          <cell r="A306" t="str">
            <v>마02</v>
          </cell>
          <cell r="B306">
            <v>30.548999999999999</v>
          </cell>
          <cell r="C306">
            <v>22.594000000000001</v>
          </cell>
          <cell r="D306">
            <v>7.9550000000000001</v>
          </cell>
        </row>
        <row r="307">
          <cell r="A307" t="str">
            <v>마03</v>
          </cell>
          <cell r="B307">
            <v>30.548999999999999</v>
          </cell>
          <cell r="C307">
            <v>22.594000000000001</v>
          </cell>
          <cell r="D307">
            <v>7.9550000000000001</v>
          </cell>
        </row>
        <row r="308">
          <cell r="A308" t="str">
            <v>마04</v>
          </cell>
          <cell r="B308">
            <v>30.548999999999999</v>
          </cell>
          <cell r="C308">
            <v>22.594000000000001</v>
          </cell>
          <cell r="D308">
            <v>7.9550000000000001</v>
          </cell>
        </row>
        <row r="309">
          <cell r="A309" t="str">
            <v>마05</v>
          </cell>
          <cell r="B309">
            <v>30.548999999999999</v>
          </cell>
          <cell r="C309">
            <v>22.594000000000001</v>
          </cell>
          <cell r="D309">
            <v>7.9550000000000001</v>
          </cell>
        </row>
        <row r="310">
          <cell r="A310" t="str">
            <v>마06</v>
          </cell>
          <cell r="B310">
            <v>30.548999999999999</v>
          </cell>
          <cell r="C310">
            <v>22.594000000000001</v>
          </cell>
          <cell r="D310">
            <v>7.9550000000000001</v>
          </cell>
        </row>
        <row r="311">
          <cell r="A311" t="str">
            <v>마07</v>
          </cell>
          <cell r="B311">
            <v>30.548999999999999</v>
          </cell>
          <cell r="C311">
            <v>22.594000000000001</v>
          </cell>
          <cell r="D311">
            <v>7.9550000000000001</v>
          </cell>
        </row>
        <row r="312">
          <cell r="A312" t="str">
            <v>마08</v>
          </cell>
          <cell r="B312">
            <v>30.548999999999999</v>
          </cell>
          <cell r="C312">
            <v>22.594000000000001</v>
          </cell>
          <cell r="D312">
            <v>7.9550000000000001</v>
          </cell>
        </row>
        <row r="313">
          <cell r="A313" t="str">
            <v>마09</v>
          </cell>
          <cell r="B313">
            <v>30.548999999999999</v>
          </cell>
          <cell r="C313">
            <v>22.594000000000001</v>
          </cell>
          <cell r="D313">
            <v>7.9550000000000001</v>
          </cell>
        </row>
        <row r="314">
          <cell r="A314" t="str">
            <v>마10</v>
          </cell>
          <cell r="B314">
            <v>30.548999999999999</v>
          </cell>
          <cell r="C314">
            <v>22.594000000000001</v>
          </cell>
          <cell r="D314">
            <v>7.9550000000000001</v>
          </cell>
        </row>
        <row r="315">
          <cell r="A315" t="str">
            <v>마11</v>
          </cell>
          <cell r="B315">
            <v>30.548999999999999</v>
          </cell>
          <cell r="C315">
            <v>22.594000000000001</v>
          </cell>
          <cell r="D315">
            <v>7.9550000000000001</v>
          </cell>
        </row>
        <row r="316">
          <cell r="A316" t="str">
            <v>마12</v>
          </cell>
          <cell r="B316">
            <v>30.548999999999999</v>
          </cell>
          <cell r="C316">
            <v>22.594000000000001</v>
          </cell>
          <cell r="D316">
            <v>7.9550000000000001</v>
          </cell>
        </row>
        <row r="317">
          <cell r="A317" t="str">
            <v>마13</v>
          </cell>
          <cell r="B317">
            <v>30.548999999999999</v>
          </cell>
          <cell r="C317">
            <v>22.594000000000001</v>
          </cell>
          <cell r="D317">
            <v>7.9550000000000001</v>
          </cell>
        </row>
        <row r="318">
          <cell r="A318" t="str">
            <v>마14</v>
          </cell>
          <cell r="B318">
            <v>32.177999999999997</v>
          </cell>
          <cell r="C318">
            <v>23.798999999999999</v>
          </cell>
          <cell r="D318">
            <v>8.3789999999999996</v>
          </cell>
        </row>
        <row r="319">
          <cell r="A319" t="str">
            <v>마15</v>
          </cell>
          <cell r="B319">
            <v>28.706000000000003</v>
          </cell>
          <cell r="C319">
            <v>21.231000000000002</v>
          </cell>
          <cell r="D319">
            <v>7.4749999999999996</v>
          </cell>
        </row>
        <row r="320">
          <cell r="A320" t="str">
            <v>마16</v>
          </cell>
          <cell r="B320">
            <v>27.251999999999999</v>
          </cell>
          <cell r="C320">
            <v>20.155999999999999</v>
          </cell>
          <cell r="D320">
            <v>7.0960000000000001</v>
          </cell>
        </row>
        <row r="321">
          <cell r="A321" t="str">
            <v>마17</v>
          </cell>
          <cell r="B321">
            <v>27.251999999999999</v>
          </cell>
          <cell r="C321">
            <v>20.155999999999999</v>
          </cell>
          <cell r="D321">
            <v>7.0960000000000001</v>
          </cell>
        </row>
        <row r="322">
          <cell r="A322" t="str">
            <v>마18</v>
          </cell>
          <cell r="B322">
            <v>27.251999999999999</v>
          </cell>
          <cell r="C322">
            <v>20.155999999999999</v>
          </cell>
          <cell r="D322">
            <v>7.0960000000000001</v>
          </cell>
        </row>
        <row r="323">
          <cell r="A323" t="str">
            <v>마19</v>
          </cell>
          <cell r="B323">
            <v>27.251999999999999</v>
          </cell>
          <cell r="C323">
            <v>20.155999999999999</v>
          </cell>
          <cell r="D323">
            <v>7.0960000000000001</v>
          </cell>
        </row>
        <row r="324">
          <cell r="A324" t="str">
            <v>마20</v>
          </cell>
          <cell r="B324">
            <v>27.251999999999999</v>
          </cell>
          <cell r="C324">
            <v>20.155999999999999</v>
          </cell>
          <cell r="D324">
            <v>7.0960000000000001</v>
          </cell>
        </row>
        <row r="325">
          <cell r="A325" t="str">
            <v>마21</v>
          </cell>
          <cell r="B325">
            <v>27.251999999999999</v>
          </cell>
          <cell r="C325">
            <v>20.155999999999999</v>
          </cell>
          <cell r="D325">
            <v>7.0960000000000001</v>
          </cell>
        </row>
        <row r="326">
          <cell r="A326" t="str">
            <v>마22</v>
          </cell>
          <cell r="B326">
            <v>27.251999999999999</v>
          </cell>
          <cell r="C326">
            <v>20.155999999999999</v>
          </cell>
          <cell r="D326">
            <v>7.0960000000000001</v>
          </cell>
        </row>
        <row r="327">
          <cell r="A327" t="str">
            <v>마23</v>
          </cell>
          <cell r="B327">
            <v>27.251999999999999</v>
          </cell>
          <cell r="C327">
            <v>20.155999999999999</v>
          </cell>
          <cell r="D327">
            <v>7.0960000000000001</v>
          </cell>
        </row>
        <row r="328">
          <cell r="A328" t="str">
            <v>마24</v>
          </cell>
          <cell r="B328">
            <v>27.251999999999999</v>
          </cell>
          <cell r="C328">
            <v>20.155999999999999</v>
          </cell>
          <cell r="D328">
            <v>7.0960000000000001</v>
          </cell>
        </row>
        <row r="329">
          <cell r="A329" t="str">
            <v>마25</v>
          </cell>
          <cell r="B329">
            <v>27.251999999999999</v>
          </cell>
          <cell r="C329">
            <v>20.155999999999999</v>
          </cell>
          <cell r="D329">
            <v>7.0960000000000001</v>
          </cell>
        </row>
        <row r="330">
          <cell r="A330" t="str">
            <v>마26</v>
          </cell>
          <cell r="B330">
            <v>27.251999999999999</v>
          </cell>
          <cell r="C330">
            <v>20.155999999999999</v>
          </cell>
          <cell r="D330">
            <v>7.0960000000000001</v>
          </cell>
        </row>
        <row r="331">
          <cell r="A331" t="str">
            <v>마27</v>
          </cell>
          <cell r="B331">
            <v>27.251999999999999</v>
          </cell>
          <cell r="C331">
            <v>20.155999999999999</v>
          </cell>
          <cell r="D331">
            <v>7.0960000000000001</v>
          </cell>
        </row>
        <row r="332">
          <cell r="A332" t="str">
            <v>마28</v>
          </cell>
          <cell r="B332">
            <v>28.706000000000003</v>
          </cell>
          <cell r="C332">
            <v>21.231000000000002</v>
          </cell>
          <cell r="D332">
            <v>7.4749999999999996</v>
          </cell>
        </row>
        <row r="333">
          <cell r="A333" t="str">
            <v>마29</v>
          </cell>
          <cell r="B333">
            <v>23.894000000000002</v>
          </cell>
          <cell r="C333">
            <v>17.672000000000001</v>
          </cell>
          <cell r="D333">
            <v>6.2220000000000004</v>
          </cell>
        </row>
        <row r="334">
          <cell r="A334" t="str">
            <v>마30</v>
          </cell>
          <cell r="B334">
            <v>23.83</v>
          </cell>
          <cell r="C334">
            <v>17.625</v>
          </cell>
          <cell r="D334">
            <v>6.2050000000000001</v>
          </cell>
        </row>
        <row r="335">
          <cell r="A335" t="str">
            <v>마31</v>
          </cell>
          <cell r="B335">
            <v>23.83</v>
          </cell>
          <cell r="C335">
            <v>17.625</v>
          </cell>
          <cell r="D335">
            <v>6.2050000000000001</v>
          </cell>
        </row>
        <row r="336">
          <cell r="A336" t="str">
            <v>마32</v>
          </cell>
          <cell r="B336">
            <v>23.83</v>
          </cell>
          <cell r="C336">
            <v>17.625</v>
          </cell>
          <cell r="D336">
            <v>6.2050000000000001</v>
          </cell>
        </row>
        <row r="337">
          <cell r="A337" t="str">
            <v>마33</v>
          </cell>
          <cell r="B337">
            <v>33.591000000000001</v>
          </cell>
          <cell r="C337">
            <v>24.844000000000001</v>
          </cell>
          <cell r="D337">
            <v>8.7469999999999999</v>
          </cell>
        </row>
        <row r="338">
          <cell r="A338" t="str">
            <v>마34</v>
          </cell>
          <cell r="B338">
            <v>33.591000000000001</v>
          </cell>
          <cell r="C338">
            <v>24.844000000000001</v>
          </cell>
          <cell r="D338">
            <v>8.7469999999999999</v>
          </cell>
        </row>
        <row r="339">
          <cell r="A339" t="str">
            <v>마35</v>
          </cell>
          <cell r="B339">
            <v>33.591000000000001</v>
          </cell>
          <cell r="C339">
            <v>24.844000000000001</v>
          </cell>
          <cell r="D339">
            <v>8.7469999999999999</v>
          </cell>
        </row>
        <row r="340">
          <cell r="A340" t="str">
            <v>마36</v>
          </cell>
          <cell r="B340">
            <v>33.591000000000001</v>
          </cell>
          <cell r="C340">
            <v>24.844000000000001</v>
          </cell>
          <cell r="D340">
            <v>8.7469999999999999</v>
          </cell>
        </row>
        <row r="341">
          <cell r="A341" t="str">
            <v>마37</v>
          </cell>
          <cell r="B341">
            <v>33.591000000000001</v>
          </cell>
          <cell r="C341">
            <v>24.844000000000001</v>
          </cell>
          <cell r="D341">
            <v>8.7469999999999999</v>
          </cell>
        </row>
        <row r="342">
          <cell r="A342" t="str">
            <v>마38</v>
          </cell>
          <cell r="B342">
            <v>33.591000000000001</v>
          </cell>
          <cell r="C342">
            <v>24.844000000000001</v>
          </cell>
          <cell r="D342">
            <v>8.7469999999999999</v>
          </cell>
        </row>
        <row r="343">
          <cell r="A343" t="str">
            <v>마39</v>
          </cell>
          <cell r="B343">
            <v>33.591000000000001</v>
          </cell>
          <cell r="C343">
            <v>24.844000000000001</v>
          </cell>
          <cell r="D343">
            <v>8.7469999999999999</v>
          </cell>
        </row>
        <row r="344">
          <cell r="A344" t="str">
            <v>마40</v>
          </cell>
          <cell r="B344">
            <v>35.381999999999998</v>
          </cell>
          <cell r="C344">
            <v>26.169</v>
          </cell>
          <cell r="D344">
            <v>9.2129999999999992</v>
          </cell>
        </row>
        <row r="345">
          <cell r="A345" t="str">
            <v>마41</v>
          </cell>
          <cell r="B345">
            <v>13.416</v>
          </cell>
          <cell r="C345">
            <v>9.923</v>
          </cell>
          <cell r="D345">
            <v>3.4929999999999999</v>
          </cell>
        </row>
        <row r="346">
          <cell r="A346" t="str">
            <v>마42</v>
          </cell>
          <cell r="B346">
            <v>28.706000000000003</v>
          </cell>
          <cell r="C346">
            <v>21.231000000000002</v>
          </cell>
          <cell r="D346">
            <v>7.4749999999999996</v>
          </cell>
        </row>
        <row r="347">
          <cell r="A347" t="str">
            <v>마43</v>
          </cell>
          <cell r="B347">
            <v>27.251999999999999</v>
          </cell>
          <cell r="C347">
            <v>20.155999999999999</v>
          </cell>
          <cell r="D347">
            <v>7.0960000000000001</v>
          </cell>
        </row>
        <row r="348">
          <cell r="A348" t="str">
            <v>마44</v>
          </cell>
          <cell r="B348">
            <v>27.251999999999999</v>
          </cell>
          <cell r="C348">
            <v>20.155999999999999</v>
          </cell>
          <cell r="D348">
            <v>7.0960000000000001</v>
          </cell>
        </row>
        <row r="349">
          <cell r="A349" t="str">
            <v>마45</v>
          </cell>
          <cell r="B349">
            <v>27.251999999999999</v>
          </cell>
          <cell r="C349">
            <v>20.155999999999999</v>
          </cell>
          <cell r="D349">
            <v>7.0960000000000001</v>
          </cell>
        </row>
        <row r="350">
          <cell r="A350" t="str">
            <v>마46</v>
          </cell>
          <cell r="B350">
            <v>27.251999999999999</v>
          </cell>
          <cell r="C350">
            <v>20.155999999999999</v>
          </cell>
          <cell r="D350">
            <v>7.0960000000000001</v>
          </cell>
        </row>
        <row r="351">
          <cell r="A351" t="str">
            <v>마47</v>
          </cell>
          <cell r="B351">
            <v>27.251999999999999</v>
          </cell>
          <cell r="C351">
            <v>20.155999999999999</v>
          </cell>
          <cell r="D351">
            <v>7.0960000000000001</v>
          </cell>
        </row>
        <row r="352">
          <cell r="A352" t="str">
            <v>마48</v>
          </cell>
          <cell r="B352">
            <v>27.251999999999999</v>
          </cell>
          <cell r="C352">
            <v>20.155999999999999</v>
          </cell>
          <cell r="D352">
            <v>7.0960000000000001</v>
          </cell>
        </row>
        <row r="353">
          <cell r="A353" t="str">
            <v>마49</v>
          </cell>
          <cell r="B353">
            <v>27.251999999999999</v>
          </cell>
          <cell r="C353">
            <v>20.155999999999999</v>
          </cell>
          <cell r="D353">
            <v>7.0960000000000001</v>
          </cell>
        </row>
        <row r="354">
          <cell r="A354" t="str">
            <v>마50</v>
          </cell>
          <cell r="B354">
            <v>27.251999999999999</v>
          </cell>
          <cell r="C354">
            <v>20.155999999999999</v>
          </cell>
          <cell r="D354">
            <v>7.0960000000000001</v>
          </cell>
        </row>
        <row r="355">
          <cell r="A355" t="str">
            <v>마51</v>
          </cell>
          <cell r="B355">
            <v>27.251999999999999</v>
          </cell>
          <cell r="C355">
            <v>20.155999999999999</v>
          </cell>
          <cell r="D355">
            <v>7.0960000000000001</v>
          </cell>
        </row>
        <row r="356">
          <cell r="A356" t="str">
            <v>마52</v>
          </cell>
          <cell r="B356">
            <v>27.251999999999999</v>
          </cell>
          <cell r="C356">
            <v>20.155999999999999</v>
          </cell>
          <cell r="D356">
            <v>7.0960000000000001</v>
          </cell>
        </row>
        <row r="357">
          <cell r="A357" t="str">
            <v>마53</v>
          </cell>
          <cell r="B357">
            <v>27.251999999999999</v>
          </cell>
          <cell r="C357">
            <v>20.155999999999999</v>
          </cell>
          <cell r="D357">
            <v>7.0960000000000001</v>
          </cell>
        </row>
        <row r="358">
          <cell r="A358" t="str">
            <v>마54</v>
          </cell>
          <cell r="B358">
            <v>27.251999999999999</v>
          </cell>
          <cell r="C358">
            <v>20.155999999999999</v>
          </cell>
          <cell r="D358">
            <v>7.0960000000000001</v>
          </cell>
        </row>
        <row r="359">
          <cell r="A359" t="str">
            <v>마55</v>
          </cell>
          <cell r="B359">
            <v>28.706000000000003</v>
          </cell>
          <cell r="C359">
            <v>21.231000000000002</v>
          </cell>
          <cell r="D359">
            <v>7.4749999999999996</v>
          </cell>
        </row>
        <row r="360">
          <cell r="A360" t="str">
            <v>마56</v>
          </cell>
          <cell r="B360">
            <v>172.59399999999999</v>
          </cell>
          <cell r="C360">
            <v>127.65</v>
          </cell>
          <cell r="D360">
            <v>44.944000000000003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ihasangga@naver.com" TargetMode="External"/><Relationship Id="rId18" Type="http://schemas.openxmlformats.org/officeDocument/2006/relationships/hyperlink" Target="mailto:jihasangga@naver.com" TargetMode="External"/><Relationship Id="rId26" Type="http://schemas.openxmlformats.org/officeDocument/2006/relationships/hyperlink" Target="mailto:jihasangga@naver.com" TargetMode="External"/><Relationship Id="rId39" Type="http://schemas.openxmlformats.org/officeDocument/2006/relationships/hyperlink" Target="mailto:jihasangga@naver.com" TargetMode="External"/><Relationship Id="rId21" Type="http://schemas.openxmlformats.org/officeDocument/2006/relationships/hyperlink" Target="mailto:jihasangga@naver.com" TargetMode="External"/><Relationship Id="rId34" Type="http://schemas.openxmlformats.org/officeDocument/2006/relationships/hyperlink" Target="mailto:jihasangga@naver.com" TargetMode="External"/><Relationship Id="rId42" Type="http://schemas.openxmlformats.org/officeDocument/2006/relationships/hyperlink" Target="mailto:jihasangga@naver.com" TargetMode="External"/><Relationship Id="rId47" Type="http://schemas.openxmlformats.org/officeDocument/2006/relationships/hyperlink" Target="mailto:jihasangga@naver.com" TargetMode="External"/><Relationship Id="rId50" Type="http://schemas.openxmlformats.org/officeDocument/2006/relationships/hyperlink" Target="mailto:jihasangga@naver.com" TargetMode="External"/><Relationship Id="rId55" Type="http://schemas.openxmlformats.org/officeDocument/2006/relationships/hyperlink" Target="mailto:jihasangga@naver.com" TargetMode="External"/><Relationship Id="rId63" Type="http://schemas.openxmlformats.org/officeDocument/2006/relationships/hyperlink" Target="mailto:jihasangga@naver.com" TargetMode="External"/><Relationship Id="rId68" Type="http://schemas.openxmlformats.org/officeDocument/2006/relationships/hyperlink" Target="mailto:jihasangga@naver.com" TargetMode="External"/><Relationship Id="rId76" Type="http://schemas.openxmlformats.org/officeDocument/2006/relationships/hyperlink" Target="mailto:in05287@naver.com" TargetMode="External"/><Relationship Id="rId7" Type="http://schemas.openxmlformats.org/officeDocument/2006/relationships/hyperlink" Target="mailto:white_cmo@nate.com" TargetMode="External"/><Relationship Id="rId71" Type="http://schemas.openxmlformats.org/officeDocument/2006/relationships/hyperlink" Target="mailto:kyy7895@naver.com" TargetMode="External"/><Relationship Id="rId2" Type="http://schemas.openxmlformats.org/officeDocument/2006/relationships/hyperlink" Target="mailto:gygmlwltn@naver.com" TargetMode="External"/><Relationship Id="rId16" Type="http://schemas.openxmlformats.org/officeDocument/2006/relationships/hyperlink" Target="mailto:jihasangga@naver.com" TargetMode="External"/><Relationship Id="rId29" Type="http://schemas.openxmlformats.org/officeDocument/2006/relationships/hyperlink" Target="mailto:jihasangga@naver.com" TargetMode="External"/><Relationship Id="rId11" Type="http://schemas.openxmlformats.org/officeDocument/2006/relationships/hyperlink" Target="mailto:221-07-44735@bestbill.co.kr" TargetMode="External"/><Relationship Id="rId24" Type="http://schemas.openxmlformats.org/officeDocument/2006/relationships/hyperlink" Target="mailto:jihasangga@naver.com" TargetMode="External"/><Relationship Id="rId32" Type="http://schemas.openxmlformats.org/officeDocument/2006/relationships/hyperlink" Target="mailto:jihasangga@naver.com" TargetMode="External"/><Relationship Id="rId37" Type="http://schemas.openxmlformats.org/officeDocument/2006/relationships/hyperlink" Target="mailto:jihasangga@naver.com" TargetMode="External"/><Relationship Id="rId40" Type="http://schemas.openxmlformats.org/officeDocument/2006/relationships/hyperlink" Target="mailto:jihasangga@naver.com" TargetMode="External"/><Relationship Id="rId45" Type="http://schemas.openxmlformats.org/officeDocument/2006/relationships/hyperlink" Target="mailto:jihasangga@naver.com" TargetMode="External"/><Relationship Id="rId53" Type="http://schemas.openxmlformats.org/officeDocument/2006/relationships/hyperlink" Target="mailto:jihasangga@naver.com" TargetMode="External"/><Relationship Id="rId58" Type="http://schemas.openxmlformats.org/officeDocument/2006/relationships/hyperlink" Target="mailto:jihasangga@naver.com" TargetMode="External"/><Relationship Id="rId66" Type="http://schemas.openxmlformats.org/officeDocument/2006/relationships/hyperlink" Target="mailto:jihasangga@naver.com" TargetMode="External"/><Relationship Id="rId74" Type="http://schemas.openxmlformats.org/officeDocument/2006/relationships/hyperlink" Target="mailto:mazda3251@naver.com" TargetMode="External"/><Relationship Id="rId79" Type="http://schemas.openxmlformats.org/officeDocument/2006/relationships/hyperlink" Target="mailto:jihasangga@naver.com" TargetMode="External"/><Relationship Id="rId5" Type="http://schemas.openxmlformats.org/officeDocument/2006/relationships/hyperlink" Target="mailto:hustle02@naver.com" TargetMode="External"/><Relationship Id="rId61" Type="http://schemas.openxmlformats.org/officeDocument/2006/relationships/hyperlink" Target="mailto:jihasangga@naver.com" TargetMode="External"/><Relationship Id="rId82" Type="http://schemas.openxmlformats.org/officeDocument/2006/relationships/comments" Target="../comments2.xml"/><Relationship Id="rId10" Type="http://schemas.openxmlformats.org/officeDocument/2006/relationships/hyperlink" Target="mailto:221-07-44735@bestbill.co.kr" TargetMode="External"/><Relationship Id="rId19" Type="http://schemas.openxmlformats.org/officeDocument/2006/relationships/hyperlink" Target="mailto:jihasangga@naver.com" TargetMode="External"/><Relationship Id="rId31" Type="http://schemas.openxmlformats.org/officeDocument/2006/relationships/hyperlink" Target="mailto:jihasangga@naver.com" TargetMode="External"/><Relationship Id="rId44" Type="http://schemas.openxmlformats.org/officeDocument/2006/relationships/hyperlink" Target="mailto:jihasangga@naver.com" TargetMode="External"/><Relationship Id="rId52" Type="http://schemas.openxmlformats.org/officeDocument/2006/relationships/hyperlink" Target="mailto:jihasangga@naver.com" TargetMode="External"/><Relationship Id="rId60" Type="http://schemas.openxmlformats.org/officeDocument/2006/relationships/hyperlink" Target="mailto:jihasangga@naver.com" TargetMode="External"/><Relationship Id="rId65" Type="http://schemas.openxmlformats.org/officeDocument/2006/relationships/hyperlink" Target="mailto:jihasangga@naver.com" TargetMode="External"/><Relationship Id="rId73" Type="http://schemas.openxmlformats.org/officeDocument/2006/relationships/hyperlink" Target="mailto:kljm2310@naver.com" TargetMode="External"/><Relationship Id="rId78" Type="http://schemas.openxmlformats.org/officeDocument/2006/relationships/hyperlink" Target="mailto:milano56@daum.net" TargetMode="External"/><Relationship Id="rId81" Type="http://schemas.openxmlformats.org/officeDocument/2006/relationships/vmlDrawing" Target="../drawings/vmlDrawing2.vml"/><Relationship Id="rId4" Type="http://schemas.openxmlformats.org/officeDocument/2006/relationships/hyperlink" Target="mailto:hustle02@naver.com" TargetMode="External"/><Relationship Id="rId9" Type="http://schemas.openxmlformats.org/officeDocument/2006/relationships/hyperlink" Target="mailto:221-07-44735@bestbill.co.kr" TargetMode="External"/><Relationship Id="rId14" Type="http://schemas.openxmlformats.org/officeDocument/2006/relationships/hyperlink" Target="mailto:jihasangga@naver.com" TargetMode="External"/><Relationship Id="rId22" Type="http://schemas.openxmlformats.org/officeDocument/2006/relationships/hyperlink" Target="mailto:jihasangga@naver.com" TargetMode="External"/><Relationship Id="rId27" Type="http://schemas.openxmlformats.org/officeDocument/2006/relationships/hyperlink" Target="mailto:jihasangga@naver.com" TargetMode="External"/><Relationship Id="rId30" Type="http://schemas.openxmlformats.org/officeDocument/2006/relationships/hyperlink" Target="mailto:jihasangga@naver.com" TargetMode="External"/><Relationship Id="rId35" Type="http://schemas.openxmlformats.org/officeDocument/2006/relationships/hyperlink" Target="mailto:jihasangga@naver.com" TargetMode="External"/><Relationship Id="rId43" Type="http://schemas.openxmlformats.org/officeDocument/2006/relationships/hyperlink" Target="mailto:jihasangga@naver.com" TargetMode="External"/><Relationship Id="rId48" Type="http://schemas.openxmlformats.org/officeDocument/2006/relationships/hyperlink" Target="mailto:jihasangga@naver.com" TargetMode="External"/><Relationship Id="rId56" Type="http://schemas.openxmlformats.org/officeDocument/2006/relationships/hyperlink" Target="mailto:jihasangga@naver.com" TargetMode="External"/><Relationship Id="rId64" Type="http://schemas.openxmlformats.org/officeDocument/2006/relationships/hyperlink" Target="mailto:jihasangga@naver.com" TargetMode="External"/><Relationship Id="rId69" Type="http://schemas.openxmlformats.org/officeDocument/2006/relationships/hyperlink" Target="mailto:jihasangga@naver.com" TargetMode="External"/><Relationship Id="rId77" Type="http://schemas.openxmlformats.org/officeDocument/2006/relationships/hyperlink" Target="mailto:milano56@daum.net" TargetMode="External"/><Relationship Id="rId8" Type="http://schemas.openxmlformats.org/officeDocument/2006/relationships/hyperlink" Target="mailto:hyoungpill@hanmail.net" TargetMode="External"/><Relationship Id="rId51" Type="http://schemas.openxmlformats.org/officeDocument/2006/relationships/hyperlink" Target="mailto:jihasangga@naver.com" TargetMode="External"/><Relationship Id="rId72" Type="http://schemas.openxmlformats.org/officeDocument/2006/relationships/hyperlink" Target="mailto:kyy7895@naver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shrlgd@hanmail.net??" TargetMode="External"/><Relationship Id="rId12" Type="http://schemas.openxmlformats.org/officeDocument/2006/relationships/hyperlink" Target="mailto:221-07-44735@bestbill.co.kr" TargetMode="External"/><Relationship Id="rId17" Type="http://schemas.openxmlformats.org/officeDocument/2006/relationships/hyperlink" Target="mailto:jihasangga@naver.com" TargetMode="External"/><Relationship Id="rId25" Type="http://schemas.openxmlformats.org/officeDocument/2006/relationships/hyperlink" Target="mailto:jihasangga@naver.com" TargetMode="External"/><Relationship Id="rId33" Type="http://schemas.openxmlformats.org/officeDocument/2006/relationships/hyperlink" Target="mailto:jihasangga@naver.com" TargetMode="External"/><Relationship Id="rId38" Type="http://schemas.openxmlformats.org/officeDocument/2006/relationships/hyperlink" Target="mailto:jihasangga@naver.com" TargetMode="External"/><Relationship Id="rId46" Type="http://schemas.openxmlformats.org/officeDocument/2006/relationships/hyperlink" Target="mailto:jihasangga@naver.com" TargetMode="External"/><Relationship Id="rId59" Type="http://schemas.openxmlformats.org/officeDocument/2006/relationships/hyperlink" Target="mailto:jihasangga@naver.com" TargetMode="External"/><Relationship Id="rId67" Type="http://schemas.openxmlformats.org/officeDocument/2006/relationships/hyperlink" Target="mailto:jihasangga@naver.com" TargetMode="External"/><Relationship Id="rId20" Type="http://schemas.openxmlformats.org/officeDocument/2006/relationships/hyperlink" Target="mailto:jihasangga@naver.com" TargetMode="External"/><Relationship Id="rId41" Type="http://schemas.openxmlformats.org/officeDocument/2006/relationships/hyperlink" Target="mailto:jihasangga@naver.com" TargetMode="External"/><Relationship Id="rId54" Type="http://schemas.openxmlformats.org/officeDocument/2006/relationships/hyperlink" Target="mailto:jihasangga@naver.com" TargetMode="External"/><Relationship Id="rId62" Type="http://schemas.openxmlformats.org/officeDocument/2006/relationships/hyperlink" Target="mailto:jihasangga@naver.com" TargetMode="External"/><Relationship Id="rId70" Type="http://schemas.openxmlformats.org/officeDocument/2006/relationships/hyperlink" Target="mailto:JI9204@KOREA.COM" TargetMode="External"/><Relationship Id="rId75" Type="http://schemas.openxmlformats.org/officeDocument/2006/relationships/hyperlink" Target="mailto:mazda3251@naver.com" TargetMode="External"/><Relationship Id="rId1" Type="http://schemas.openxmlformats.org/officeDocument/2006/relationships/hyperlink" Target="mailto:crispicrunch32@naver.com" TargetMode="External"/><Relationship Id="rId6" Type="http://schemas.openxmlformats.org/officeDocument/2006/relationships/hyperlink" Target="mailto:soonjjang333@naver.com" TargetMode="External"/><Relationship Id="rId15" Type="http://schemas.openxmlformats.org/officeDocument/2006/relationships/hyperlink" Target="mailto:jihasangga@naver.com" TargetMode="External"/><Relationship Id="rId23" Type="http://schemas.openxmlformats.org/officeDocument/2006/relationships/hyperlink" Target="mailto:jihasangga@naver.com" TargetMode="External"/><Relationship Id="rId28" Type="http://schemas.openxmlformats.org/officeDocument/2006/relationships/hyperlink" Target="mailto:jihasangga@naver.com" TargetMode="External"/><Relationship Id="rId36" Type="http://schemas.openxmlformats.org/officeDocument/2006/relationships/hyperlink" Target="mailto:jihasangga@naver.com" TargetMode="External"/><Relationship Id="rId49" Type="http://schemas.openxmlformats.org/officeDocument/2006/relationships/hyperlink" Target="mailto:jihasangga@naver.com" TargetMode="External"/><Relationship Id="rId57" Type="http://schemas.openxmlformats.org/officeDocument/2006/relationships/hyperlink" Target="mailto:jihasangga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6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defaultRowHeight="16.5"/>
  <cols>
    <col min="1" max="1" width="12.25" style="25" customWidth="1"/>
    <col min="2" max="2" width="13.75" style="167" customWidth="1"/>
    <col min="3" max="3" width="24.5" style="27" customWidth="1"/>
    <col min="4" max="4" width="16.5" style="182" customWidth="1"/>
    <col min="5" max="5" width="11.375" style="23" hidden="1" customWidth="1"/>
    <col min="6" max="6" width="23.375" style="12" customWidth="1"/>
    <col min="7" max="7" width="10.375" style="24" hidden="1" customWidth="1"/>
    <col min="8" max="8" width="9" style="24" hidden="1" customWidth="1"/>
    <col min="9" max="9" width="11.375" style="24" hidden="1" customWidth="1"/>
    <col min="10" max="10" width="9" style="24" hidden="1" customWidth="1"/>
    <col min="11" max="13" width="9" style="15" customWidth="1"/>
    <col min="14" max="32" width="9" style="5" customWidth="1"/>
    <col min="33" max="16384" width="9" style="5"/>
  </cols>
  <sheetData>
    <row r="1" spans="1:32" s="10" customFormat="1" ht="53.25" customHeight="1">
      <c r="A1" s="201" t="s">
        <v>1762</v>
      </c>
      <c r="B1" s="202"/>
      <c r="C1" s="202"/>
      <c r="D1" s="202"/>
      <c r="E1" s="202"/>
      <c r="F1" s="202"/>
      <c r="G1" s="202"/>
      <c r="H1" s="202"/>
      <c r="I1" s="202"/>
      <c r="J1" s="202"/>
      <c r="K1" s="106"/>
      <c r="L1" s="106"/>
      <c r="M1" s="106"/>
    </row>
    <row r="2" spans="1:32" s="10" customFormat="1" ht="4.5" customHeight="1">
      <c r="A2" s="108"/>
      <c r="B2" s="192"/>
      <c r="C2" s="183"/>
      <c r="D2" s="183"/>
      <c r="E2" s="183"/>
      <c r="F2" s="199"/>
      <c r="G2" s="183"/>
      <c r="H2" s="183"/>
      <c r="I2" s="183"/>
      <c r="J2" s="183"/>
      <c r="K2" s="106"/>
      <c r="L2" s="106"/>
      <c r="M2" s="106"/>
    </row>
    <row r="3" spans="1:32" s="10" customFormat="1" ht="16.5" customHeight="1">
      <c r="A3" s="108"/>
      <c r="B3" s="191">
        <f>COUNTA(B5:B262)</f>
        <v>258</v>
      </c>
      <c r="C3" s="183"/>
      <c r="D3" s="185"/>
      <c r="E3" s="183"/>
      <c r="F3" s="200" t="s">
        <v>1940</v>
      </c>
      <c r="G3" s="183"/>
      <c r="H3" s="183"/>
      <c r="I3" s="183"/>
      <c r="J3" s="183"/>
      <c r="K3" s="106"/>
      <c r="L3" s="106"/>
      <c r="M3" s="106"/>
    </row>
    <row r="4" spans="1:32" s="30" customFormat="1" ht="22.5" customHeight="1">
      <c r="A4" s="31" t="s">
        <v>1752</v>
      </c>
      <c r="B4" s="31" t="s">
        <v>0</v>
      </c>
      <c r="C4" s="111" t="s">
        <v>1036</v>
      </c>
      <c r="D4" s="111" t="s">
        <v>1038</v>
      </c>
      <c r="E4" s="31" t="s">
        <v>1617</v>
      </c>
      <c r="F4" s="31" t="s">
        <v>1622</v>
      </c>
      <c r="G4" s="31" t="s">
        <v>576</v>
      </c>
      <c r="H4" s="31" t="s">
        <v>577</v>
      </c>
      <c r="I4" s="31" t="s">
        <v>734</v>
      </c>
      <c r="J4" s="31" t="s">
        <v>735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47" customFormat="1">
      <c r="A5" s="195" t="s">
        <v>1754</v>
      </c>
      <c r="B5" s="193" t="s">
        <v>1728</v>
      </c>
      <c r="C5" s="44" t="s">
        <v>1303</v>
      </c>
      <c r="D5" s="173" t="s">
        <v>1277</v>
      </c>
      <c r="E5" s="46" t="s">
        <v>1499</v>
      </c>
      <c r="F5" s="101" t="s">
        <v>1763</v>
      </c>
      <c r="G5" s="75">
        <v>43753</v>
      </c>
      <c r="H5" s="92">
        <v>1</v>
      </c>
      <c r="I5" s="75">
        <v>43761</v>
      </c>
      <c r="J5" s="90">
        <v>1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s="48" customFormat="1">
      <c r="A6" s="196" t="s">
        <v>1753</v>
      </c>
      <c r="B6" s="194" t="s">
        <v>1</v>
      </c>
      <c r="C6" s="147" t="s">
        <v>1303</v>
      </c>
      <c r="D6" s="178" t="s">
        <v>1277</v>
      </c>
      <c r="E6" s="184" t="s">
        <v>1499</v>
      </c>
      <c r="F6" s="102" t="s">
        <v>1763</v>
      </c>
      <c r="G6" s="86">
        <v>43753</v>
      </c>
      <c r="H6" s="9">
        <v>1</v>
      </c>
      <c r="I6" s="86">
        <v>43761</v>
      </c>
      <c r="J6" s="9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s="48" customFormat="1">
      <c r="A7" s="196" t="s">
        <v>1753</v>
      </c>
      <c r="B7" s="194" t="s">
        <v>2</v>
      </c>
      <c r="C7" s="147" t="s">
        <v>1155</v>
      </c>
      <c r="D7" s="178" t="s">
        <v>1052</v>
      </c>
      <c r="E7" s="184" t="s">
        <v>862</v>
      </c>
      <c r="F7" s="102" t="s">
        <v>1764</v>
      </c>
      <c r="G7" s="86">
        <v>43763</v>
      </c>
      <c r="H7" s="9">
        <v>1</v>
      </c>
      <c r="I7" s="86">
        <v>43766</v>
      </c>
      <c r="J7" s="9">
        <v>1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s="48" customFormat="1">
      <c r="A8" s="196" t="s">
        <v>1753</v>
      </c>
      <c r="B8" s="194" t="s">
        <v>4</v>
      </c>
      <c r="C8" s="147" t="s">
        <v>1067</v>
      </c>
      <c r="D8" s="178" t="s">
        <v>1043</v>
      </c>
      <c r="E8" s="184" t="s">
        <v>1500</v>
      </c>
      <c r="F8" s="102" t="s">
        <v>1765</v>
      </c>
      <c r="G8" s="86">
        <v>43753</v>
      </c>
      <c r="H8" s="9">
        <v>1</v>
      </c>
      <c r="I8" s="86">
        <v>43761</v>
      </c>
      <c r="J8" s="9">
        <v>1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s="21" customFormat="1">
      <c r="A9" s="196" t="s">
        <v>1753</v>
      </c>
      <c r="B9" s="194" t="s">
        <v>1860</v>
      </c>
      <c r="C9" s="147" t="s">
        <v>1862</v>
      </c>
      <c r="D9" s="178" t="s">
        <v>1863</v>
      </c>
      <c r="E9" s="184" t="s">
        <v>1501</v>
      </c>
      <c r="F9" s="102"/>
      <c r="G9" s="86">
        <v>43768</v>
      </c>
      <c r="H9" s="9">
        <v>1</v>
      </c>
      <c r="I9" s="86">
        <v>43769</v>
      </c>
      <c r="J9" s="9">
        <v>1</v>
      </c>
    </row>
    <row r="10" spans="1:32" s="21" customFormat="1">
      <c r="A10" s="196" t="s">
        <v>1753</v>
      </c>
      <c r="B10" s="194" t="s">
        <v>1861</v>
      </c>
      <c r="C10" s="147" t="s">
        <v>1862</v>
      </c>
      <c r="D10" s="178" t="s">
        <v>1863</v>
      </c>
      <c r="E10" s="184" t="s">
        <v>1501</v>
      </c>
      <c r="F10" s="102"/>
      <c r="G10" s="86"/>
      <c r="H10" s="9"/>
      <c r="I10" s="86"/>
      <c r="J10" s="9"/>
    </row>
    <row r="11" spans="1:32" s="48" customFormat="1">
      <c r="A11" s="196" t="s">
        <v>1753</v>
      </c>
      <c r="B11" s="194" t="s">
        <v>9</v>
      </c>
      <c r="C11" s="147" t="s">
        <v>1104</v>
      </c>
      <c r="D11" s="178" t="s">
        <v>1105</v>
      </c>
      <c r="E11" s="184" t="s">
        <v>1502</v>
      </c>
      <c r="F11" s="102" t="s">
        <v>1766</v>
      </c>
      <c r="G11" s="86">
        <v>43754</v>
      </c>
      <c r="H11" s="9">
        <v>1</v>
      </c>
      <c r="I11" s="86">
        <v>43761</v>
      </c>
      <c r="J11" s="9">
        <v>1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s="48" customFormat="1">
      <c r="A12" s="196" t="s">
        <v>1753</v>
      </c>
      <c r="B12" s="194" t="s">
        <v>1864</v>
      </c>
      <c r="C12" s="147" t="s">
        <v>1865</v>
      </c>
      <c r="D12" s="178" t="s">
        <v>1866</v>
      </c>
      <c r="E12" s="184" t="s">
        <v>1503</v>
      </c>
      <c r="F12" s="102"/>
      <c r="G12" s="86"/>
      <c r="H12" s="9"/>
      <c r="I12" s="86"/>
      <c r="J12" s="9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s="21" customFormat="1">
      <c r="A13" s="196" t="s">
        <v>1753</v>
      </c>
      <c r="B13" s="194" t="s">
        <v>12</v>
      </c>
      <c r="C13" s="147" t="s">
        <v>1640</v>
      </c>
      <c r="D13" s="178" t="s">
        <v>1699</v>
      </c>
      <c r="E13" s="184" t="s">
        <v>1503</v>
      </c>
      <c r="F13" s="102"/>
      <c r="G13" s="86">
        <v>43754</v>
      </c>
      <c r="H13" s="9">
        <v>1</v>
      </c>
      <c r="I13" s="86">
        <v>43762</v>
      </c>
      <c r="J13" s="9">
        <v>1</v>
      </c>
    </row>
    <row r="14" spans="1:32" s="48" customFormat="1">
      <c r="A14" s="196" t="s">
        <v>1753</v>
      </c>
      <c r="B14" s="194" t="s">
        <v>13</v>
      </c>
      <c r="C14" s="147" t="s">
        <v>1245</v>
      </c>
      <c r="D14" s="178" t="s">
        <v>1043</v>
      </c>
      <c r="E14" s="184" t="s">
        <v>1504</v>
      </c>
      <c r="F14" s="102" t="s">
        <v>1768</v>
      </c>
      <c r="G14" s="86">
        <v>43754</v>
      </c>
      <c r="H14" s="9">
        <v>1</v>
      </c>
      <c r="I14" s="86">
        <v>43761</v>
      </c>
      <c r="J14" s="9">
        <v>1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s="21" customFormat="1">
      <c r="A15" s="196" t="s">
        <v>1753</v>
      </c>
      <c r="B15" s="194" t="s">
        <v>14</v>
      </c>
      <c r="C15" s="147" t="s">
        <v>1675</v>
      </c>
      <c r="D15" s="178" t="s">
        <v>1730</v>
      </c>
      <c r="E15" s="184" t="s">
        <v>866</v>
      </c>
      <c r="F15" s="102"/>
      <c r="G15" s="86">
        <v>43762</v>
      </c>
      <c r="H15" s="9">
        <v>1</v>
      </c>
      <c r="I15" s="86">
        <v>43766</v>
      </c>
      <c r="J15" s="9">
        <v>1</v>
      </c>
    </row>
    <row r="16" spans="1:32" s="63" customFormat="1">
      <c r="A16" s="196" t="s">
        <v>1753</v>
      </c>
      <c r="B16" s="194" t="s">
        <v>16</v>
      </c>
      <c r="C16" s="147" t="s">
        <v>1152</v>
      </c>
      <c r="D16" s="178" t="s">
        <v>1153</v>
      </c>
      <c r="E16" s="184" t="s">
        <v>955</v>
      </c>
      <c r="F16" s="102" t="s">
        <v>1769</v>
      </c>
      <c r="G16" s="86">
        <v>43765</v>
      </c>
      <c r="H16" s="9">
        <v>1</v>
      </c>
      <c r="I16" s="86">
        <v>43767</v>
      </c>
      <c r="J16" s="9">
        <v>1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 s="63" customFormat="1">
      <c r="A17" s="196" t="s">
        <v>1867</v>
      </c>
      <c r="B17" s="194" t="s">
        <v>1868</v>
      </c>
      <c r="C17" s="147" t="s">
        <v>1870</v>
      </c>
      <c r="D17" s="178" t="s">
        <v>1872</v>
      </c>
      <c r="E17" s="184"/>
      <c r="F17" s="102" t="s">
        <v>1873</v>
      </c>
      <c r="G17" s="86"/>
      <c r="H17" s="9"/>
      <c r="I17" s="86"/>
      <c r="J17" s="9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 s="63" customFormat="1">
      <c r="A18" s="196" t="s">
        <v>1867</v>
      </c>
      <c r="B18" s="194" t="s">
        <v>1869</v>
      </c>
      <c r="C18" s="147" t="s">
        <v>1871</v>
      </c>
      <c r="D18" s="178"/>
      <c r="E18" s="184"/>
      <c r="F18" s="102"/>
      <c r="G18" s="86"/>
      <c r="H18" s="9"/>
      <c r="I18" s="86"/>
      <c r="J18" s="9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s="56" customFormat="1">
      <c r="A19" s="196" t="s">
        <v>1753</v>
      </c>
      <c r="B19" s="194" t="s">
        <v>23</v>
      </c>
      <c r="C19" s="147" t="s">
        <v>1396</v>
      </c>
      <c r="D19" s="178" t="s">
        <v>1731</v>
      </c>
      <c r="E19" s="184" t="s">
        <v>588</v>
      </c>
      <c r="F19" s="102" t="s">
        <v>1772</v>
      </c>
      <c r="G19" s="86">
        <v>43761</v>
      </c>
      <c r="H19" s="9">
        <v>1</v>
      </c>
      <c r="I19" s="86">
        <v>43763</v>
      </c>
      <c r="J19" s="9">
        <v>1</v>
      </c>
      <c r="K19" s="21"/>
    </row>
    <row r="20" spans="1:32" s="56" customFormat="1">
      <c r="A20" s="196" t="s">
        <v>1753</v>
      </c>
      <c r="B20" s="194" t="s">
        <v>25</v>
      </c>
      <c r="C20" s="147" t="s">
        <v>1676</v>
      </c>
      <c r="D20" s="178" t="s">
        <v>1730</v>
      </c>
      <c r="E20" s="184" t="s">
        <v>959</v>
      </c>
      <c r="F20" s="102"/>
      <c r="G20" s="86">
        <v>43767</v>
      </c>
      <c r="H20" s="9">
        <v>1</v>
      </c>
      <c r="I20" s="86">
        <v>43768</v>
      </c>
      <c r="J20" s="9">
        <v>1</v>
      </c>
    </row>
    <row r="21" spans="1:32" s="63" customFormat="1">
      <c r="A21" s="196" t="s">
        <v>1753</v>
      </c>
      <c r="B21" s="194" t="s">
        <v>30</v>
      </c>
      <c r="C21" s="147" t="s">
        <v>1331</v>
      </c>
      <c r="D21" s="178" t="s">
        <v>1749</v>
      </c>
      <c r="E21" s="184" t="s">
        <v>592</v>
      </c>
      <c r="F21" s="102"/>
      <c r="G21" s="86">
        <v>43767</v>
      </c>
      <c r="H21" s="9">
        <v>1</v>
      </c>
      <c r="I21" s="86">
        <v>43768</v>
      </c>
      <c r="J21" s="9">
        <v>1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 spans="1:32" s="21" customFormat="1">
      <c r="A22" s="196" t="s">
        <v>1753</v>
      </c>
      <c r="B22" s="194" t="s">
        <v>31</v>
      </c>
      <c r="C22" s="147" t="s">
        <v>1677</v>
      </c>
      <c r="D22" s="178" t="s">
        <v>1039</v>
      </c>
      <c r="E22" s="184" t="s">
        <v>596</v>
      </c>
      <c r="F22" s="102" t="s">
        <v>1773</v>
      </c>
      <c r="G22" s="86">
        <v>43761</v>
      </c>
      <c r="H22" s="9">
        <v>1</v>
      </c>
      <c r="I22" s="86">
        <v>43763</v>
      </c>
      <c r="J22" s="9">
        <v>1</v>
      </c>
      <c r="L22" s="56"/>
      <c r="M22" s="56"/>
    </row>
    <row r="23" spans="1:32" s="21" customFormat="1">
      <c r="A23" s="196" t="s">
        <v>1753</v>
      </c>
      <c r="B23" s="194" t="s">
        <v>32</v>
      </c>
      <c r="C23" s="147" t="s">
        <v>1677</v>
      </c>
      <c r="D23" s="178" t="s">
        <v>1039</v>
      </c>
      <c r="E23" s="184" t="s">
        <v>596</v>
      </c>
      <c r="F23" s="102"/>
      <c r="G23" s="86">
        <v>43761</v>
      </c>
      <c r="H23" s="9">
        <v>1</v>
      </c>
      <c r="I23" s="86">
        <v>43763</v>
      </c>
      <c r="J23" s="9">
        <v>1</v>
      </c>
    </row>
    <row r="24" spans="1:32" s="21" customFormat="1">
      <c r="A24" s="196" t="s">
        <v>1753</v>
      </c>
      <c r="B24" s="194" t="s">
        <v>40</v>
      </c>
      <c r="C24" s="147" t="s">
        <v>1397</v>
      </c>
      <c r="D24" s="178" t="s">
        <v>1709</v>
      </c>
      <c r="E24" s="184" t="s">
        <v>601</v>
      </c>
      <c r="F24" s="102"/>
      <c r="G24" s="86">
        <v>43760</v>
      </c>
      <c r="H24" s="9">
        <v>1</v>
      </c>
      <c r="I24" s="86">
        <v>43763</v>
      </c>
      <c r="J24" s="9">
        <v>1</v>
      </c>
    </row>
    <row r="25" spans="1:32" s="21" customFormat="1">
      <c r="A25" s="196" t="s">
        <v>1753</v>
      </c>
      <c r="B25" s="194" t="s">
        <v>42</v>
      </c>
      <c r="C25" s="147" t="s">
        <v>1398</v>
      </c>
      <c r="D25" s="178" t="s">
        <v>1709</v>
      </c>
      <c r="E25" s="184" t="s">
        <v>870</v>
      </c>
      <c r="F25" s="102"/>
      <c r="G25" s="86">
        <v>43762</v>
      </c>
      <c r="H25" s="9">
        <v>1</v>
      </c>
      <c r="I25" s="86">
        <v>43766</v>
      </c>
      <c r="J25" s="9">
        <v>1</v>
      </c>
    </row>
    <row r="26" spans="1:32" s="21" customFormat="1">
      <c r="A26" s="196" t="s">
        <v>1753</v>
      </c>
      <c r="B26" s="194" t="s">
        <v>1874</v>
      </c>
      <c r="C26" s="147" t="s">
        <v>1875</v>
      </c>
      <c r="D26" s="178" t="s">
        <v>1872</v>
      </c>
      <c r="E26" s="184"/>
      <c r="F26" s="102"/>
      <c r="G26" s="86"/>
      <c r="H26" s="9"/>
      <c r="I26" s="86"/>
      <c r="J26" s="9"/>
    </row>
    <row r="27" spans="1:32" s="21" customFormat="1">
      <c r="A27" s="196" t="s">
        <v>1753</v>
      </c>
      <c r="B27" s="194" t="s">
        <v>1876</v>
      </c>
      <c r="C27" s="147" t="s">
        <v>1875</v>
      </c>
      <c r="D27" s="178" t="s">
        <v>1872</v>
      </c>
      <c r="E27" s="184"/>
      <c r="F27" s="102"/>
      <c r="G27" s="86"/>
      <c r="H27" s="9"/>
      <c r="I27" s="86"/>
      <c r="J27" s="9"/>
    </row>
    <row r="28" spans="1:32" s="21" customFormat="1">
      <c r="A28" s="196" t="s">
        <v>1753</v>
      </c>
      <c r="B28" s="194" t="s">
        <v>1877</v>
      </c>
      <c r="C28" s="147" t="s">
        <v>1878</v>
      </c>
      <c r="D28" s="178" t="s">
        <v>1872</v>
      </c>
      <c r="E28" s="184"/>
      <c r="F28" s="102"/>
      <c r="G28" s="86"/>
      <c r="H28" s="9"/>
      <c r="I28" s="86"/>
      <c r="J28" s="9"/>
    </row>
    <row r="29" spans="1:32" s="21" customFormat="1">
      <c r="A29" s="196" t="s">
        <v>1753</v>
      </c>
      <c r="B29" s="194" t="s">
        <v>1879</v>
      </c>
      <c r="C29" s="147" t="s">
        <v>1880</v>
      </c>
      <c r="D29" s="178" t="s">
        <v>1881</v>
      </c>
      <c r="E29" s="184"/>
      <c r="F29" s="102"/>
      <c r="G29" s="86"/>
      <c r="H29" s="9"/>
      <c r="I29" s="86"/>
      <c r="J29" s="9"/>
    </row>
    <row r="30" spans="1:32" s="48" customFormat="1">
      <c r="A30" s="196" t="s">
        <v>1753</v>
      </c>
      <c r="B30" s="194" t="s">
        <v>50</v>
      </c>
      <c r="C30" s="147" t="s">
        <v>1641</v>
      </c>
      <c r="D30" s="178" t="s">
        <v>1039</v>
      </c>
      <c r="E30" s="184" t="s">
        <v>1505</v>
      </c>
      <c r="F30" s="102"/>
      <c r="G30" s="86">
        <v>43753</v>
      </c>
      <c r="H30" s="9">
        <v>1</v>
      </c>
      <c r="I30" s="86">
        <v>43761</v>
      </c>
      <c r="J30" s="9">
        <v>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s="48" customFormat="1">
      <c r="A31" s="196" t="s">
        <v>1753</v>
      </c>
      <c r="B31" s="194" t="s">
        <v>51</v>
      </c>
      <c r="C31" s="147" t="s">
        <v>1641</v>
      </c>
      <c r="D31" s="178" t="s">
        <v>1039</v>
      </c>
      <c r="E31" s="184" t="s">
        <v>1505</v>
      </c>
      <c r="F31" s="102"/>
      <c r="G31" s="86">
        <v>43753</v>
      </c>
      <c r="H31" s="9">
        <v>1</v>
      </c>
      <c r="I31" s="86">
        <v>43761</v>
      </c>
      <c r="J31" s="9">
        <v>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s="48" customFormat="1">
      <c r="A32" s="196" t="s">
        <v>1867</v>
      </c>
      <c r="B32" s="194" t="s">
        <v>1882</v>
      </c>
      <c r="C32" s="147" t="s">
        <v>1883</v>
      </c>
      <c r="D32" s="178" t="s">
        <v>1884</v>
      </c>
      <c r="E32" s="184"/>
      <c r="F32" s="102"/>
      <c r="G32" s="86"/>
      <c r="H32" s="9"/>
      <c r="I32" s="86"/>
      <c r="J32" s="9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s="21" customFormat="1">
      <c r="A33" s="196" t="s">
        <v>1753</v>
      </c>
      <c r="B33" s="194" t="s">
        <v>54</v>
      </c>
      <c r="C33" s="147" t="s">
        <v>1400</v>
      </c>
      <c r="D33" s="178" t="s">
        <v>1731</v>
      </c>
      <c r="E33" s="184" t="s">
        <v>1506</v>
      </c>
      <c r="F33" s="102" t="s">
        <v>1774</v>
      </c>
      <c r="G33" s="86">
        <v>43770</v>
      </c>
      <c r="H33" s="9">
        <v>1</v>
      </c>
      <c r="I33" s="86">
        <v>43770</v>
      </c>
      <c r="J33" s="9">
        <v>1</v>
      </c>
    </row>
    <row r="34" spans="1:32" s="21" customFormat="1">
      <c r="A34" s="196" t="s">
        <v>1867</v>
      </c>
      <c r="B34" s="194" t="s">
        <v>1885</v>
      </c>
      <c r="C34" s="147" t="s">
        <v>1886</v>
      </c>
      <c r="D34" s="178" t="s">
        <v>1872</v>
      </c>
      <c r="E34" s="184"/>
      <c r="F34" s="102" t="s">
        <v>1887</v>
      </c>
      <c r="G34" s="86"/>
      <c r="H34" s="9"/>
      <c r="I34" s="86"/>
      <c r="J34" s="9"/>
    </row>
    <row r="35" spans="1:32" s="48" customFormat="1">
      <c r="A35" s="196" t="s">
        <v>1753</v>
      </c>
      <c r="B35" s="194" t="s">
        <v>59</v>
      </c>
      <c r="C35" s="147" t="s">
        <v>1046</v>
      </c>
      <c r="D35" s="178" t="s">
        <v>1731</v>
      </c>
      <c r="E35" s="184" t="s">
        <v>1507</v>
      </c>
      <c r="F35" s="102" t="s">
        <v>1775</v>
      </c>
      <c r="G35" s="86">
        <v>43752</v>
      </c>
      <c r="H35" s="9">
        <v>1</v>
      </c>
      <c r="I35" s="86">
        <v>43761</v>
      </c>
      <c r="J35" s="9">
        <v>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s="48" customFormat="1">
      <c r="A36" s="196" t="s">
        <v>1867</v>
      </c>
      <c r="B36" s="194" t="s">
        <v>1941</v>
      </c>
      <c r="C36" s="147" t="s">
        <v>1943</v>
      </c>
      <c r="D36" s="178" t="s">
        <v>1944</v>
      </c>
      <c r="E36" s="184"/>
      <c r="F36" s="102"/>
      <c r="G36" s="86"/>
      <c r="H36" s="9"/>
      <c r="I36" s="86"/>
      <c r="J36" s="9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s="48" customFormat="1">
      <c r="A37" s="196" t="s">
        <v>1867</v>
      </c>
      <c r="B37" s="194" t="s">
        <v>1942</v>
      </c>
      <c r="C37" s="147" t="s">
        <v>1943</v>
      </c>
      <c r="D37" s="178" t="s">
        <v>1944</v>
      </c>
      <c r="E37" s="184"/>
      <c r="F37" s="102"/>
      <c r="G37" s="86"/>
      <c r="H37" s="9"/>
      <c r="I37" s="86"/>
      <c r="J37" s="9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s="21" customFormat="1">
      <c r="A38" s="196" t="s">
        <v>1753</v>
      </c>
      <c r="B38" s="194" t="s">
        <v>63</v>
      </c>
      <c r="C38" s="147" t="s">
        <v>1491</v>
      </c>
      <c r="D38" s="178" t="s">
        <v>1730</v>
      </c>
      <c r="E38" s="184" t="s">
        <v>1508</v>
      </c>
      <c r="F38" s="102"/>
      <c r="G38" s="86">
        <v>43768</v>
      </c>
      <c r="H38" s="9">
        <v>1</v>
      </c>
      <c r="I38" s="86">
        <v>43769</v>
      </c>
      <c r="J38" s="9">
        <v>1</v>
      </c>
    </row>
    <row r="39" spans="1:32" s="48" customFormat="1">
      <c r="A39" s="196" t="s">
        <v>1753</v>
      </c>
      <c r="B39" s="194" t="s">
        <v>67</v>
      </c>
      <c r="C39" s="147" t="s">
        <v>1098</v>
      </c>
      <c r="D39" s="178" t="s">
        <v>1039</v>
      </c>
      <c r="E39" s="184" t="s">
        <v>1509</v>
      </c>
      <c r="F39" s="102" t="s">
        <v>1776</v>
      </c>
      <c r="G39" s="86">
        <v>43765</v>
      </c>
      <c r="H39" s="9">
        <v>1</v>
      </c>
      <c r="I39" s="86">
        <v>43767</v>
      </c>
      <c r="J39" s="9">
        <v>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s="48" customFormat="1">
      <c r="A40" s="196" t="s">
        <v>1754</v>
      </c>
      <c r="B40" s="194" t="s">
        <v>83</v>
      </c>
      <c r="C40" s="147" t="s">
        <v>1204</v>
      </c>
      <c r="D40" s="178" t="s">
        <v>1043</v>
      </c>
      <c r="E40" s="184" t="s">
        <v>605</v>
      </c>
      <c r="F40" s="102"/>
      <c r="G40" s="86">
        <v>43761</v>
      </c>
      <c r="H40" s="9">
        <v>1</v>
      </c>
      <c r="I40" s="86">
        <v>43763</v>
      </c>
      <c r="J40" s="9">
        <v>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s="48" customFormat="1">
      <c r="A41" s="196" t="s">
        <v>1753</v>
      </c>
      <c r="B41" s="194" t="s">
        <v>84</v>
      </c>
      <c r="C41" s="147" t="s">
        <v>1642</v>
      </c>
      <c r="D41" s="178" t="s">
        <v>1039</v>
      </c>
      <c r="E41" s="184" t="s">
        <v>606</v>
      </c>
      <c r="F41" s="102"/>
      <c r="G41" s="86">
        <v>43764</v>
      </c>
      <c r="H41" s="9">
        <v>1</v>
      </c>
      <c r="I41" s="86">
        <v>43767</v>
      </c>
      <c r="J41" s="9">
        <v>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s="48" customFormat="1">
      <c r="A42" s="196" t="s">
        <v>1753</v>
      </c>
      <c r="B42" s="194" t="s">
        <v>85</v>
      </c>
      <c r="C42" s="147" t="s">
        <v>1339</v>
      </c>
      <c r="D42" s="178" t="s">
        <v>1710</v>
      </c>
      <c r="E42" s="184" t="s">
        <v>1510</v>
      </c>
      <c r="F42" s="102" t="s">
        <v>1778</v>
      </c>
      <c r="G42" s="86">
        <v>43769</v>
      </c>
      <c r="H42" s="9">
        <v>1</v>
      </c>
      <c r="I42" s="86">
        <v>43770</v>
      </c>
      <c r="J42" s="9">
        <v>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</row>
    <row r="43" spans="1:32" s="48" customFormat="1">
      <c r="A43" s="196" t="s">
        <v>1753</v>
      </c>
      <c r="B43" s="194" t="s">
        <v>86</v>
      </c>
      <c r="C43" s="147" t="s">
        <v>1339</v>
      </c>
      <c r="D43" s="178" t="s">
        <v>1710</v>
      </c>
      <c r="E43" s="184" t="s">
        <v>1510</v>
      </c>
      <c r="F43" s="102"/>
      <c r="G43" s="86">
        <v>43769</v>
      </c>
      <c r="H43" s="9">
        <v>1</v>
      </c>
      <c r="I43" s="86">
        <v>43770</v>
      </c>
      <c r="J43" s="9">
        <v>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2" s="48" customFormat="1">
      <c r="A44" s="196" t="s">
        <v>1753</v>
      </c>
      <c r="B44" s="194" t="s">
        <v>87</v>
      </c>
      <c r="C44" s="147" t="s">
        <v>1164</v>
      </c>
      <c r="D44" s="178" t="s">
        <v>1043</v>
      </c>
      <c r="E44" s="184" t="s">
        <v>1511</v>
      </c>
      <c r="F44" s="102" t="s">
        <v>1779</v>
      </c>
      <c r="G44" s="86">
        <v>43769</v>
      </c>
      <c r="H44" s="9">
        <v>1</v>
      </c>
      <c r="I44" s="86">
        <v>43770</v>
      </c>
      <c r="J44" s="9">
        <v>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</row>
    <row r="45" spans="1:32" s="21" customFormat="1">
      <c r="A45" s="196" t="s">
        <v>1753</v>
      </c>
      <c r="B45" s="194" t="s">
        <v>88</v>
      </c>
      <c r="C45" s="147" t="s">
        <v>1643</v>
      </c>
      <c r="D45" s="178" t="s">
        <v>1710</v>
      </c>
      <c r="E45" s="184" t="s">
        <v>1512</v>
      </c>
      <c r="F45" s="102"/>
      <c r="G45" s="86">
        <v>43754</v>
      </c>
      <c r="H45" s="9">
        <v>1</v>
      </c>
      <c r="I45" s="86">
        <v>43761</v>
      </c>
      <c r="J45" s="9">
        <v>1</v>
      </c>
    </row>
    <row r="46" spans="1:32" s="21" customFormat="1">
      <c r="A46" s="196" t="s">
        <v>1753</v>
      </c>
      <c r="B46" s="194" t="s">
        <v>89</v>
      </c>
      <c r="C46" s="147" t="s">
        <v>1404</v>
      </c>
      <c r="D46" s="178" t="s">
        <v>1406</v>
      </c>
      <c r="E46" s="184" t="s">
        <v>1513</v>
      </c>
      <c r="F46" s="102" t="s">
        <v>1780</v>
      </c>
      <c r="G46" s="86">
        <v>43756</v>
      </c>
      <c r="H46" s="9">
        <v>1</v>
      </c>
      <c r="I46" s="86">
        <v>43762</v>
      </c>
      <c r="J46" s="9">
        <v>1</v>
      </c>
    </row>
    <row r="47" spans="1:32" s="48" customFormat="1">
      <c r="A47" s="196" t="s">
        <v>1753</v>
      </c>
      <c r="B47" s="194" t="s">
        <v>90</v>
      </c>
      <c r="C47" s="147" t="s">
        <v>1644</v>
      </c>
      <c r="D47" s="178" t="s">
        <v>1742</v>
      </c>
      <c r="E47" s="184" t="s">
        <v>1514</v>
      </c>
      <c r="F47" s="102"/>
      <c r="G47" s="86">
        <v>43767</v>
      </c>
      <c r="H47" s="9">
        <v>1</v>
      </c>
      <c r="I47" s="86">
        <v>43768</v>
      </c>
      <c r="J47" s="9">
        <v>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s="48" customFormat="1">
      <c r="A48" s="196" t="s">
        <v>1753</v>
      </c>
      <c r="B48" s="194" t="s">
        <v>91</v>
      </c>
      <c r="C48" s="147" t="s">
        <v>1227</v>
      </c>
      <c r="D48" s="178" t="s">
        <v>1744</v>
      </c>
      <c r="E48" s="184" t="s">
        <v>1515</v>
      </c>
      <c r="F48" s="102" t="s">
        <v>1781</v>
      </c>
      <c r="G48" s="86">
        <v>43762</v>
      </c>
      <c r="H48" s="9">
        <v>1</v>
      </c>
      <c r="I48" s="86">
        <v>43766</v>
      </c>
      <c r="J48" s="9">
        <v>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s="48" customFormat="1">
      <c r="A49" s="196" t="s">
        <v>1753</v>
      </c>
      <c r="B49" s="194" t="s">
        <v>92</v>
      </c>
      <c r="C49" s="147" t="s">
        <v>1227</v>
      </c>
      <c r="D49" s="178" t="s">
        <v>1744</v>
      </c>
      <c r="E49" s="184" t="s">
        <v>1515</v>
      </c>
      <c r="F49" s="102"/>
      <c r="G49" s="86">
        <v>43762</v>
      </c>
      <c r="H49" s="9">
        <v>1</v>
      </c>
      <c r="I49" s="86">
        <v>43766</v>
      </c>
      <c r="J49" s="9">
        <v>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s="48" customFormat="1">
      <c r="A50" s="196" t="s">
        <v>1753</v>
      </c>
      <c r="B50" s="194" t="s">
        <v>93</v>
      </c>
      <c r="C50" s="147" t="s">
        <v>1144</v>
      </c>
      <c r="D50" s="178" t="s">
        <v>1039</v>
      </c>
      <c r="E50" s="184" t="s">
        <v>1516</v>
      </c>
      <c r="F50" s="102"/>
      <c r="G50" s="86">
        <v>43759</v>
      </c>
      <c r="H50" s="9">
        <v>1</v>
      </c>
      <c r="I50" s="86">
        <v>43762</v>
      </c>
      <c r="J50" s="9">
        <v>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s="48" customFormat="1">
      <c r="A51" s="196" t="s">
        <v>1753</v>
      </c>
      <c r="B51" s="194" t="s">
        <v>94</v>
      </c>
      <c r="C51" s="147" t="s">
        <v>1144</v>
      </c>
      <c r="D51" s="178" t="s">
        <v>1039</v>
      </c>
      <c r="E51" s="184" t="s">
        <v>1516</v>
      </c>
      <c r="F51" s="102"/>
      <c r="G51" s="86">
        <v>43759</v>
      </c>
      <c r="H51" s="9">
        <v>1</v>
      </c>
      <c r="I51" s="86">
        <v>43762</v>
      </c>
      <c r="J51" s="9">
        <v>1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s="21" customFormat="1">
      <c r="A52" s="196" t="s">
        <v>1753</v>
      </c>
      <c r="B52" s="194" t="s">
        <v>95</v>
      </c>
      <c r="C52" s="147" t="s">
        <v>1403</v>
      </c>
      <c r="D52" s="178" t="s">
        <v>1744</v>
      </c>
      <c r="E52" s="184" t="s">
        <v>858</v>
      </c>
      <c r="F52" s="102"/>
      <c r="G52" s="86">
        <v>43761</v>
      </c>
      <c r="H52" s="9">
        <v>1</v>
      </c>
      <c r="I52" s="86">
        <v>43763</v>
      </c>
      <c r="J52" s="9">
        <v>1</v>
      </c>
    </row>
    <row r="53" spans="1:32" s="48" customFormat="1">
      <c r="A53" s="196" t="s">
        <v>1753</v>
      </c>
      <c r="B53" s="194" t="s">
        <v>96</v>
      </c>
      <c r="C53" s="147" t="s">
        <v>1374</v>
      </c>
      <c r="D53" s="178" t="s">
        <v>1710</v>
      </c>
      <c r="E53" s="184" t="s">
        <v>1517</v>
      </c>
      <c r="F53" s="102" t="s">
        <v>1782</v>
      </c>
      <c r="G53" s="86">
        <v>43760</v>
      </c>
      <c r="H53" s="9">
        <v>1</v>
      </c>
      <c r="I53" s="86">
        <v>43763</v>
      </c>
      <c r="J53" s="9">
        <v>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s="48" customFormat="1">
      <c r="A54" s="196" t="s">
        <v>1753</v>
      </c>
      <c r="B54" s="194" t="s">
        <v>97</v>
      </c>
      <c r="C54" s="147" t="s">
        <v>1374</v>
      </c>
      <c r="D54" s="178" t="s">
        <v>1710</v>
      </c>
      <c r="E54" s="184" t="s">
        <v>1517</v>
      </c>
      <c r="F54" s="102"/>
      <c r="G54" s="86">
        <v>43760</v>
      </c>
      <c r="H54" s="9">
        <v>1</v>
      </c>
      <c r="I54" s="86">
        <v>43763</v>
      </c>
      <c r="J54" s="9">
        <v>1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s="48" customFormat="1">
      <c r="A55" s="196" t="s">
        <v>1753</v>
      </c>
      <c r="B55" s="194" t="s">
        <v>98</v>
      </c>
      <c r="C55" s="147" t="s">
        <v>1080</v>
      </c>
      <c r="D55" s="178" t="s">
        <v>1041</v>
      </c>
      <c r="E55" s="184" t="s">
        <v>1518</v>
      </c>
      <c r="F55" s="102" t="s">
        <v>1783</v>
      </c>
      <c r="G55" s="86">
        <v>43763</v>
      </c>
      <c r="H55" s="9">
        <v>1</v>
      </c>
      <c r="I55" s="86">
        <v>43766</v>
      </c>
      <c r="J55" s="9">
        <v>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s="48" customFormat="1">
      <c r="A56" s="196" t="s">
        <v>1753</v>
      </c>
      <c r="B56" s="194" t="s">
        <v>1888</v>
      </c>
      <c r="C56" s="147" t="s">
        <v>1889</v>
      </c>
      <c r="D56" s="178" t="s">
        <v>1724</v>
      </c>
      <c r="E56" s="184" t="s">
        <v>1518</v>
      </c>
      <c r="F56" s="102"/>
      <c r="G56" s="86"/>
      <c r="H56" s="9"/>
      <c r="I56" s="86"/>
      <c r="J56" s="9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s="48" customFormat="1">
      <c r="A57" s="196" t="s">
        <v>1753</v>
      </c>
      <c r="B57" s="194" t="s">
        <v>103</v>
      </c>
      <c r="C57" s="147" t="s">
        <v>1219</v>
      </c>
      <c r="D57" s="178" t="s">
        <v>1218</v>
      </c>
      <c r="E57" s="184" t="s">
        <v>1519</v>
      </c>
      <c r="F57" s="102" t="s">
        <v>1784</v>
      </c>
      <c r="G57" s="86">
        <v>43769</v>
      </c>
      <c r="H57" s="9">
        <v>1</v>
      </c>
      <c r="I57" s="86">
        <v>43770</v>
      </c>
      <c r="J57" s="9">
        <v>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s="48" customFormat="1">
      <c r="A58" s="196" t="s">
        <v>1753</v>
      </c>
      <c r="B58" s="194" t="s">
        <v>104</v>
      </c>
      <c r="C58" s="147" t="s">
        <v>1101</v>
      </c>
      <c r="D58" s="178" t="s">
        <v>1102</v>
      </c>
      <c r="E58" s="184" t="s">
        <v>1520</v>
      </c>
      <c r="F58" s="102" t="s">
        <v>1785</v>
      </c>
      <c r="G58" s="86">
        <v>43763</v>
      </c>
      <c r="H58" s="9">
        <v>1</v>
      </c>
      <c r="I58" s="86">
        <v>43766</v>
      </c>
      <c r="J58" s="9">
        <v>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s="48" customFormat="1">
      <c r="A59" s="196" t="s">
        <v>1753</v>
      </c>
      <c r="B59" s="194" t="s">
        <v>105</v>
      </c>
      <c r="C59" s="147" t="s">
        <v>1101</v>
      </c>
      <c r="D59" s="178" t="s">
        <v>1102</v>
      </c>
      <c r="E59" s="184" t="s">
        <v>1520</v>
      </c>
      <c r="F59" s="102"/>
      <c r="G59" s="86">
        <v>43763</v>
      </c>
      <c r="H59" s="9">
        <v>1</v>
      </c>
      <c r="I59" s="86">
        <v>43766</v>
      </c>
      <c r="J59" s="9">
        <v>1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s="48" customFormat="1">
      <c r="A60" s="196" t="s">
        <v>1753</v>
      </c>
      <c r="B60" s="194" t="s">
        <v>106</v>
      </c>
      <c r="C60" s="147" t="s">
        <v>1325</v>
      </c>
      <c r="D60" s="178" t="s">
        <v>1326</v>
      </c>
      <c r="E60" s="184" t="s">
        <v>1521</v>
      </c>
      <c r="F60" s="102" t="s">
        <v>1786</v>
      </c>
      <c r="G60" s="86">
        <v>43766</v>
      </c>
      <c r="H60" s="9">
        <v>1</v>
      </c>
      <c r="I60" s="86">
        <v>43767</v>
      </c>
      <c r="J60" s="9">
        <v>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1:32" s="48" customFormat="1">
      <c r="A61" s="196" t="s">
        <v>1753</v>
      </c>
      <c r="B61" s="194" t="s">
        <v>107</v>
      </c>
      <c r="C61" s="147" t="s">
        <v>1335</v>
      </c>
      <c r="D61" s="178" t="s">
        <v>1263</v>
      </c>
      <c r="E61" s="184" t="s">
        <v>1522</v>
      </c>
      <c r="F61" s="102" t="s">
        <v>1787</v>
      </c>
      <c r="G61" s="86">
        <v>43763</v>
      </c>
      <c r="H61" s="9">
        <v>1</v>
      </c>
      <c r="I61" s="86">
        <v>43766</v>
      </c>
      <c r="J61" s="9">
        <v>1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s="48" customFormat="1">
      <c r="A62" s="196" t="s">
        <v>1753</v>
      </c>
      <c r="B62" s="194" t="s">
        <v>108</v>
      </c>
      <c r="C62" s="147" t="s">
        <v>1335</v>
      </c>
      <c r="D62" s="178" t="s">
        <v>1263</v>
      </c>
      <c r="E62" s="184" t="s">
        <v>1522</v>
      </c>
      <c r="F62" s="102"/>
      <c r="G62" s="86">
        <v>43763</v>
      </c>
      <c r="H62" s="9">
        <v>1</v>
      </c>
      <c r="I62" s="86">
        <v>43766</v>
      </c>
      <c r="J62" s="9">
        <v>1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s="48" customFormat="1">
      <c r="A63" s="196" t="s">
        <v>1867</v>
      </c>
      <c r="B63" s="194" t="s">
        <v>1890</v>
      </c>
      <c r="C63" s="147" t="s">
        <v>1891</v>
      </c>
      <c r="D63" s="178" t="s">
        <v>1892</v>
      </c>
      <c r="E63" s="184"/>
      <c r="F63" s="102"/>
      <c r="G63" s="86"/>
      <c r="H63" s="9"/>
      <c r="I63" s="86"/>
      <c r="J63" s="9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s="48" customFormat="1">
      <c r="A64" s="196" t="s">
        <v>1753</v>
      </c>
      <c r="B64" s="194" t="s">
        <v>110</v>
      </c>
      <c r="C64" s="147" t="s">
        <v>1157</v>
      </c>
      <c r="D64" s="178" t="s">
        <v>1043</v>
      </c>
      <c r="E64" s="184" t="s">
        <v>1523</v>
      </c>
      <c r="F64" s="102"/>
      <c r="G64" s="86">
        <v>43753</v>
      </c>
      <c r="H64" s="9">
        <v>1</v>
      </c>
      <c r="I64" s="86">
        <v>43761</v>
      </c>
      <c r="J64" s="9">
        <v>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s="48" customFormat="1">
      <c r="A65" s="196" t="s">
        <v>1753</v>
      </c>
      <c r="B65" s="194" t="s">
        <v>111</v>
      </c>
      <c r="C65" s="147" t="s">
        <v>1157</v>
      </c>
      <c r="D65" s="178" t="s">
        <v>1043</v>
      </c>
      <c r="E65" s="184" t="s">
        <v>1523</v>
      </c>
      <c r="F65" s="102"/>
      <c r="G65" s="86">
        <v>43753</v>
      </c>
      <c r="H65" s="9">
        <v>1</v>
      </c>
      <c r="I65" s="86">
        <v>43761</v>
      </c>
      <c r="J65" s="9">
        <v>1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</row>
    <row r="66" spans="1:32" s="48" customFormat="1">
      <c r="A66" s="196" t="s">
        <v>1867</v>
      </c>
      <c r="B66" s="194" t="s">
        <v>1893</v>
      </c>
      <c r="C66" s="147" t="s">
        <v>1894</v>
      </c>
      <c r="D66" s="178" t="s">
        <v>1895</v>
      </c>
      <c r="E66" s="184"/>
      <c r="F66" s="102"/>
      <c r="G66" s="86"/>
      <c r="H66" s="9"/>
      <c r="I66" s="86"/>
      <c r="J66" s="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1:32" s="48" customFormat="1">
      <c r="A67" s="196" t="s">
        <v>1753</v>
      </c>
      <c r="B67" s="194" t="s">
        <v>115</v>
      </c>
      <c r="C67" s="147" t="s">
        <v>1221</v>
      </c>
      <c r="D67" s="178" t="s">
        <v>1710</v>
      </c>
      <c r="E67" s="184" t="s">
        <v>1524</v>
      </c>
      <c r="F67" s="102" t="s">
        <v>1788</v>
      </c>
      <c r="G67" s="86">
        <v>43759</v>
      </c>
      <c r="H67" s="9">
        <v>1</v>
      </c>
      <c r="I67" s="86">
        <v>43762</v>
      </c>
      <c r="J67" s="9">
        <v>1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32" s="48" customFormat="1">
      <c r="A68" s="196" t="s">
        <v>1753</v>
      </c>
      <c r="B68" s="194" t="s">
        <v>116</v>
      </c>
      <c r="C68" s="147" t="s">
        <v>1095</v>
      </c>
      <c r="D68" s="178" t="s">
        <v>1052</v>
      </c>
      <c r="E68" s="184" t="s">
        <v>1525</v>
      </c>
      <c r="F68" s="102"/>
      <c r="G68" s="86">
        <v>43768</v>
      </c>
      <c r="H68" s="9">
        <v>1</v>
      </c>
      <c r="I68" s="86">
        <v>43769</v>
      </c>
      <c r="J68" s="9">
        <v>1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2" s="48" customFormat="1">
      <c r="A69" s="196" t="s">
        <v>1867</v>
      </c>
      <c r="B69" s="194" t="s">
        <v>1896</v>
      </c>
      <c r="C69" s="147" t="s">
        <v>1897</v>
      </c>
      <c r="D69" s="178" t="s">
        <v>1872</v>
      </c>
      <c r="E69" s="184"/>
      <c r="F69" s="102"/>
      <c r="G69" s="86"/>
      <c r="H69" s="9"/>
      <c r="I69" s="86"/>
      <c r="J69" s="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2" s="48" customFormat="1">
      <c r="A70" s="196" t="s">
        <v>1867</v>
      </c>
      <c r="B70" s="194" t="s">
        <v>118</v>
      </c>
      <c r="C70" s="147" t="s">
        <v>1075</v>
      </c>
      <c r="D70" s="178" t="s">
        <v>1043</v>
      </c>
      <c r="E70" s="184" t="s">
        <v>1527</v>
      </c>
      <c r="F70" s="102" t="s">
        <v>1789</v>
      </c>
      <c r="G70" s="86">
        <v>43760</v>
      </c>
      <c r="H70" s="9">
        <v>1</v>
      </c>
      <c r="I70" s="86">
        <v>43763</v>
      </c>
      <c r="J70" s="9">
        <v>1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1:32" s="48" customFormat="1">
      <c r="A71" s="196" t="s">
        <v>1753</v>
      </c>
      <c r="B71" s="194" t="s">
        <v>119</v>
      </c>
      <c r="C71" s="147" t="s">
        <v>1075</v>
      </c>
      <c r="D71" s="178" t="s">
        <v>1043</v>
      </c>
      <c r="E71" s="184" t="s">
        <v>1527</v>
      </c>
      <c r="F71" s="102"/>
      <c r="G71" s="86">
        <v>43760</v>
      </c>
      <c r="H71" s="9">
        <v>1</v>
      </c>
      <c r="I71" s="86">
        <v>43763</v>
      </c>
      <c r="J71" s="9">
        <v>1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32" s="48" customFormat="1">
      <c r="A72" s="196" t="s">
        <v>1753</v>
      </c>
      <c r="B72" s="194" t="s">
        <v>120</v>
      </c>
      <c r="C72" s="147" t="s">
        <v>1059</v>
      </c>
      <c r="D72" s="178" t="s">
        <v>1043</v>
      </c>
      <c r="E72" s="184" t="s">
        <v>1528</v>
      </c>
      <c r="F72" s="102"/>
      <c r="G72" s="86">
        <v>43761</v>
      </c>
      <c r="H72" s="9">
        <v>1</v>
      </c>
      <c r="I72" s="86">
        <v>43763</v>
      </c>
      <c r="J72" s="9">
        <v>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32" s="48" customFormat="1">
      <c r="A73" s="196" t="s">
        <v>1753</v>
      </c>
      <c r="B73" s="194" t="s">
        <v>121</v>
      </c>
      <c r="C73" s="147" t="s">
        <v>1059</v>
      </c>
      <c r="D73" s="178" t="s">
        <v>1043</v>
      </c>
      <c r="E73" s="184" t="s">
        <v>1528</v>
      </c>
      <c r="F73" s="102"/>
      <c r="G73" s="86">
        <v>43761</v>
      </c>
      <c r="H73" s="9">
        <v>1</v>
      </c>
      <c r="I73" s="86">
        <v>43763</v>
      </c>
      <c r="J73" s="9">
        <v>1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s="48" customFormat="1">
      <c r="A74" s="196" t="s">
        <v>1753</v>
      </c>
      <c r="B74" s="194" t="s">
        <v>122</v>
      </c>
      <c r="C74" s="147" t="s">
        <v>1660</v>
      </c>
      <c r="D74" s="178" t="s">
        <v>1263</v>
      </c>
      <c r="E74" s="184" t="s">
        <v>1529</v>
      </c>
      <c r="F74" s="102"/>
      <c r="G74" s="86">
        <v>43763</v>
      </c>
      <c r="H74" s="9">
        <v>1</v>
      </c>
      <c r="I74" s="86">
        <v>43766</v>
      </c>
      <c r="J74" s="9">
        <v>1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s="48" customFormat="1">
      <c r="A75" s="196" t="s">
        <v>1753</v>
      </c>
      <c r="B75" s="194" t="s">
        <v>123</v>
      </c>
      <c r="C75" s="147" t="s">
        <v>1241</v>
      </c>
      <c r="D75" s="178" t="s">
        <v>1057</v>
      </c>
      <c r="E75" s="184" t="s">
        <v>1530</v>
      </c>
      <c r="F75" s="102" t="s">
        <v>1790</v>
      </c>
      <c r="G75" s="86">
        <v>43760</v>
      </c>
      <c r="H75" s="9">
        <v>1</v>
      </c>
      <c r="I75" s="86">
        <v>43763</v>
      </c>
      <c r="J75" s="9">
        <v>1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s="21" customFormat="1">
      <c r="A76" s="196" t="s">
        <v>1753</v>
      </c>
      <c r="B76" s="194" t="s">
        <v>124</v>
      </c>
      <c r="C76" s="147" t="s">
        <v>1481</v>
      </c>
      <c r="D76" s="178" t="s">
        <v>1729</v>
      </c>
      <c r="E76" s="184" t="s">
        <v>1531</v>
      </c>
      <c r="F76" s="102"/>
      <c r="G76" s="86">
        <v>43766</v>
      </c>
      <c r="H76" s="9">
        <v>1</v>
      </c>
      <c r="I76" s="86">
        <v>43767</v>
      </c>
      <c r="J76" s="9">
        <v>1</v>
      </c>
    </row>
    <row r="77" spans="1:32" s="21" customFormat="1">
      <c r="A77" s="196" t="s">
        <v>1753</v>
      </c>
      <c r="B77" s="194" t="s">
        <v>125</v>
      </c>
      <c r="C77" s="147" t="s">
        <v>1492</v>
      </c>
      <c r="D77" s="178" t="s">
        <v>1710</v>
      </c>
      <c r="E77" s="184" t="s">
        <v>1532</v>
      </c>
      <c r="F77" s="102"/>
      <c r="G77" s="86">
        <v>43766</v>
      </c>
      <c r="H77" s="9">
        <v>1</v>
      </c>
      <c r="I77" s="86">
        <v>43767</v>
      </c>
      <c r="J77" s="9">
        <v>1</v>
      </c>
    </row>
    <row r="78" spans="1:32" s="48" customFormat="1">
      <c r="A78" s="196" t="s">
        <v>1753</v>
      </c>
      <c r="B78" s="194" t="s">
        <v>126</v>
      </c>
      <c r="C78" s="147" t="s">
        <v>1230</v>
      </c>
      <c r="D78" s="178" t="s">
        <v>1748</v>
      </c>
      <c r="E78" s="184" t="s">
        <v>609</v>
      </c>
      <c r="F78" s="102"/>
      <c r="G78" s="86">
        <v>43768</v>
      </c>
      <c r="H78" s="9">
        <v>1</v>
      </c>
      <c r="I78" s="86">
        <v>43769</v>
      </c>
      <c r="J78" s="9">
        <v>1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s="48" customFormat="1">
      <c r="A79" s="196" t="s">
        <v>1753</v>
      </c>
      <c r="B79" s="194" t="s">
        <v>127</v>
      </c>
      <c r="C79" s="147" t="s">
        <v>1214</v>
      </c>
      <c r="D79" s="178" t="s">
        <v>1043</v>
      </c>
      <c r="E79" s="184" t="s">
        <v>874</v>
      </c>
      <c r="F79" s="102"/>
      <c r="G79" s="86">
        <v>43769</v>
      </c>
      <c r="H79" s="9">
        <v>1</v>
      </c>
      <c r="I79" s="86">
        <v>43770</v>
      </c>
      <c r="J79" s="9">
        <v>1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s="48" customFormat="1">
      <c r="A80" s="196" t="s">
        <v>1753</v>
      </c>
      <c r="B80" s="194" t="s">
        <v>128</v>
      </c>
      <c r="C80" s="147" t="s">
        <v>1133</v>
      </c>
      <c r="D80" s="178" t="s">
        <v>1710</v>
      </c>
      <c r="E80" s="184" t="s">
        <v>1533</v>
      </c>
      <c r="F80" s="102"/>
      <c r="G80" s="86">
        <v>43767</v>
      </c>
      <c r="H80" s="9">
        <v>1</v>
      </c>
      <c r="I80" s="86">
        <v>43768</v>
      </c>
      <c r="J80" s="9">
        <v>1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s="48" customFormat="1">
      <c r="A81" s="196" t="s">
        <v>1753</v>
      </c>
      <c r="B81" s="194" t="s">
        <v>129</v>
      </c>
      <c r="C81" s="147" t="s">
        <v>1124</v>
      </c>
      <c r="D81" s="178" t="s">
        <v>1710</v>
      </c>
      <c r="E81" s="184" t="s">
        <v>1534</v>
      </c>
      <c r="F81" s="102"/>
      <c r="G81" s="86">
        <v>43769</v>
      </c>
      <c r="H81" s="9">
        <v>1</v>
      </c>
      <c r="I81" s="86">
        <v>43770</v>
      </c>
      <c r="J81" s="9">
        <v>1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s="48" customFormat="1">
      <c r="A82" s="196" t="s">
        <v>1753</v>
      </c>
      <c r="B82" s="194" t="s">
        <v>130</v>
      </c>
      <c r="C82" s="147" t="s">
        <v>1127</v>
      </c>
      <c r="D82" s="178" t="s">
        <v>1043</v>
      </c>
      <c r="E82" s="184" t="s">
        <v>878</v>
      </c>
      <c r="F82" s="102" t="s">
        <v>1791</v>
      </c>
      <c r="G82" s="86">
        <v>43767</v>
      </c>
      <c r="H82" s="9">
        <v>1</v>
      </c>
      <c r="I82" s="86">
        <v>43768</v>
      </c>
      <c r="J82" s="9">
        <v>1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s="48" customFormat="1">
      <c r="A83" s="196" t="s">
        <v>1753</v>
      </c>
      <c r="B83" s="194" t="s">
        <v>131</v>
      </c>
      <c r="C83" s="147" t="s">
        <v>1127</v>
      </c>
      <c r="D83" s="178" t="s">
        <v>1043</v>
      </c>
      <c r="E83" s="184" t="s">
        <v>878</v>
      </c>
      <c r="F83" s="102"/>
      <c r="G83" s="86">
        <v>43767</v>
      </c>
      <c r="H83" s="9">
        <v>1</v>
      </c>
      <c r="I83" s="86">
        <v>43768</v>
      </c>
      <c r="J83" s="9">
        <v>1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s="21" customFormat="1">
      <c r="A84" s="196" t="s">
        <v>1753</v>
      </c>
      <c r="B84" s="194" t="s">
        <v>132</v>
      </c>
      <c r="C84" s="147" t="s">
        <v>1392</v>
      </c>
      <c r="D84" s="178" t="s">
        <v>1393</v>
      </c>
      <c r="E84" s="184" t="s">
        <v>613</v>
      </c>
      <c r="F84" s="102"/>
      <c r="G84" s="86">
        <v>43768</v>
      </c>
      <c r="H84" s="9">
        <v>1</v>
      </c>
      <c r="I84" s="86">
        <v>43769</v>
      </c>
      <c r="J84" s="9">
        <v>1</v>
      </c>
    </row>
    <row r="85" spans="1:32" s="21" customFormat="1">
      <c r="A85" s="196" t="s">
        <v>1753</v>
      </c>
      <c r="B85" s="194" t="s">
        <v>135</v>
      </c>
      <c r="C85" s="147" t="s">
        <v>1645</v>
      </c>
      <c r="D85" s="178" t="s">
        <v>1744</v>
      </c>
      <c r="E85" s="184" t="s">
        <v>1536</v>
      </c>
      <c r="F85" s="102"/>
      <c r="G85" s="86">
        <v>43754</v>
      </c>
      <c r="H85" s="9">
        <v>1</v>
      </c>
      <c r="I85" s="86">
        <v>43761</v>
      </c>
      <c r="J85" s="9">
        <v>1</v>
      </c>
    </row>
    <row r="86" spans="1:32" s="48" customFormat="1">
      <c r="A86" s="196" t="s">
        <v>1753</v>
      </c>
      <c r="B86" s="194" t="s">
        <v>136</v>
      </c>
      <c r="C86" s="147" t="s">
        <v>1130</v>
      </c>
      <c r="D86" s="178" t="s">
        <v>1710</v>
      </c>
      <c r="E86" s="184" t="s">
        <v>884</v>
      </c>
      <c r="F86" s="102"/>
      <c r="G86" s="86">
        <v>43767</v>
      </c>
      <c r="H86" s="9">
        <v>1</v>
      </c>
      <c r="I86" s="86">
        <v>43768</v>
      </c>
      <c r="J86" s="9">
        <v>1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s="48" customFormat="1">
      <c r="A87" s="196" t="s">
        <v>1753</v>
      </c>
      <c r="B87" s="194" t="s">
        <v>137</v>
      </c>
      <c r="C87" s="147" t="s">
        <v>1216</v>
      </c>
      <c r="D87" s="178" t="s">
        <v>1043</v>
      </c>
      <c r="E87" s="184" t="s">
        <v>888</v>
      </c>
      <c r="F87" s="102"/>
      <c r="G87" s="86">
        <v>43762</v>
      </c>
      <c r="H87" s="9">
        <v>1</v>
      </c>
      <c r="I87" s="86">
        <v>43766</v>
      </c>
      <c r="J87" s="9">
        <v>1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s="48" customFormat="1">
      <c r="A88" s="196" t="s">
        <v>1753</v>
      </c>
      <c r="B88" s="194" t="s">
        <v>138</v>
      </c>
      <c r="C88" s="147" t="s">
        <v>1065</v>
      </c>
      <c r="D88" s="178" t="s">
        <v>1043</v>
      </c>
      <c r="E88" s="184" t="s">
        <v>617</v>
      </c>
      <c r="F88" s="102" t="s">
        <v>1792</v>
      </c>
      <c r="G88" s="86">
        <v>43761</v>
      </c>
      <c r="H88" s="9">
        <v>1</v>
      </c>
      <c r="I88" s="86">
        <v>43763</v>
      </c>
      <c r="J88" s="9">
        <v>1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s="48" customFormat="1">
      <c r="A89" s="196" t="s">
        <v>1753</v>
      </c>
      <c r="B89" s="194" t="s">
        <v>139</v>
      </c>
      <c r="C89" s="147" t="s">
        <v>1065</v>
      </c>
      <c r="D89" s="178" t="s">
        <v>1043</v>
      </c>
      <c r="E89" s="184" t="s">
        <v>617</v>
      </c>
      <c r="F89" s="102"/>
      <c r="G89" s="86">
        <v>43761</v>
      </c>
      <c r="H89" s="9">
        <v>1</v>
      </c>
      <c r="I89" s="86">
        <v>43763</v>
      </c>
      <c r="J89" s="9">
        <v>1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s="48" customFormat="1">
      <c r="A90" s="196" t="s">
        <v>1753</v>
      </c>
      <c r="B90" s="194" t="s">
        <v>140</v>
      </c>
      <c r="C90" s="147" t="s">
        <v>1197</v>
      </c>
      <c r="D90" s="178" t="s">
        <v>1043</v>
      </c>
      <c r="E90" s="184" t="s">
        <v>1537</v>
      </c>
      <c r="F90" s="102" t="s">
        <v>1793</v>
      </c>
      <c r="G90" s="86">
        <v>43760</v>
      </c>
      <c r="H90" s="9">
        <v>1</v>
      </c>
      <c r="I90" s="86">
        <v>43763</v>
      </c>
      <c r="J90" s="9">
        <v>1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s="48" customFormat="1">
      <c r="A91" s="196" t="s">
        <v>1753</v>
      </c>
      <c r="B91" s="194" t="s">
        <v>141</v>
      </c>
      <c r="C91" s="147" t="s">
        <v>1197</v>
      </c>
      <c r="D91" s="178" t="s">
        <v>1043</v>
      </c>
      <c r="E91" s="184" t="s">
        <v>1537</v>
      </c>
      <c r="F91" s="102"/>
      <c r="G91" s="86">
        <v>43760</v>
      </c>
      <c r="H91" s="9">
        <v>1</v>
      </c>
      <c r="I91" s="86">
        <v>43763</v>
      </c>
      <c r="J91" s="9">
        <v>1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s="48" customFormat="1">
      <c r="A92" s="196" t="s">
        <v>1753</v>
      </c>
      <c r="B92" s="194" t="s">
        <v>142</v>
      </c>
      <c r="C92" s="147" t="s">
        <v>1199</v>
      </c>
      <c r="D92" s="178" t="s">
        <v>1043</v>
      </c>
      <c r="E92" s="184" t="s">
        <v>1538</v>
      </c>
      <c r="F92" s="102"/>
      <c r="G92" s="86">
        <v>43760</v>
      </c>
      <c r="H92" s="9">
        <v>1</v>
      </c>
      <c r="I92" s="86">
        <v>43763</v>
      </c>
      <c r="J92" s="9">
        <v>1</v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s="48" customFormat="1">
      <c r="A93" s="196" t="s">
        <v>1867</v>
      </c>
      <c r="B93" s="194" t="s">
        <v>1898</v>
      </c>
      <c r="C93" s="147" t="s">
        <v>1899</v>
      </c>
      <c r="D93" s="178" t="s">
        <v>1900</v>
      </c>
      <c r="E93" s="184"/>
      <c r="F93" s="102"/>
      <c r="G93" s="86"/>
      <c r="H93" s="9"/>
      <c r="I93" s="86"/>
      <c r="J93" s="9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s="48" customFormat="1">
      <c r="A94" s="196" t="s">
        <v>1867</v>
      </c>
      <c r="B94" s="194" t="s">
        <v>1901</v>
      </c>
      <c r="C94" s="147" t="s">
        <v>1899</v>
      </c>
      <c r="D94" s="178" t="s">
        <v>1900</v>
      </c>
      <c r="E94" s="184"/>
      <c r="F94" s="102"/>
      <c r="G94" s="86"/>
      <c r="H94" s="9"/>
      <c r="I94" s="86"/>
      <c r="J94" s="9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s="48" customFormat="1">
      <c r="A95" s="196" t="s">
        <v>1867</v>
      </c>
      <c r="B95" s="194" t="s">
        <v>1902</v>
      </c>
      <c r="C95" s="147" t="s">
        <v>1903</v>
      </c>
      <c r="D95" s="178" t="s">
        <v>1904</v>
      </c>
      <c r="E95" s="184"/>
      <c r="F95" s="102"/>
      <c r="G95" s="86"/>
      <c r="H95" s="9"/>
      <c r="I95" s="86"/>
      <c r="J95" s="9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s="48" customFormat="1">
      <c r="A96" s="196" t="s">
        <v>1753</v>
      </c>
      <c r="B96" s="194" t="s">
        <v>1905</v>
      </c>
      <c r="C96" s="147" t="s">
        <v>1906</v>
      </c>
      <c r="D96" s="178" t="s">
        <v>1724</v>
      </c>
      <c r="E96" s="184" t="s">
        <v>621</v>
      </c>
      <c r="F96" s="102"/>
      <c r="G96" s="86">
        <v>43761</v>
      </c>
      <c r="H96" s="9">
        <v>1</v>
      </c>
      <c r="I96" s="86">
        <v>43763</v>
      </c>
      <c r="J96" s="9">
        <v>1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s="48" customFormat="1">
      <c r="A97" s="196" t="s">
        <v>1753</v>
      </c>
      <c r="B97" s="194" t="s">
        <v>149</v>
      </c>
      <c r="C97" s="147" t="s">
        <v>1247</v>
      </c>
      <c r="D97" s="178" t="s">
        <v>1153</v>
      </c>
      <c r="E97" s="184" t="s">
        <v>1539</v>
      </c>
      <c r="F97" s="102"/>
      <c r="G97" s="86">
        <v>43759</v>
      </c>
      <c r="H97" s="9">
        <v>1</v>
      </c>
      <c r="I97" s="86">
        <v>43762</v>
      </c>
      <c r="J97" s="9">
        <v>1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s="48" customFormat="1">
      <c r="A98" s="196" t="s">
        <v>1867</v>
      </c>
      <c r="B98" s="194" t="s">
        <v>1907</v>
      </c>
      <c r="C98" s="147" t="s">
        <v>1908</v>
      </c>
      <c r="D98" s="178" t="s">
        <v>1872</v>
      </c>
      <c r="E98" s="184"/>
      <c r="F98" s="102" t="s">
        <v>1909</v>
      </c>
      <c r="G98" s="86"/>
      <c r="H98" s="9"/>
      <c r="I98" s="86"/>
      <c r="J98" s="9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48" customFormat="1">
      <c r="A99" s="196" t="s">
        <v>1867</v>
      </c>
      <c r="B99" s="194" t="s">
        <v>1910</v>
      </c>
      <c r="C99" s="147" t="s">
        <v>1908</v>
      </c>
      <c r="D99" s="178" t="s">
        <v>1872</v>
      </c>
      <c r="E99" s="184"/>
      <c r="F99" s="102" t="s">
        <v>1909</v>
      </c>
      <c r="G99" s="86"/>
      <c r="H99" s="9"/>
      <c r="I99" s="86"/>
      <c r="J99" s="9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s="21" customFormat="1">
      <c r="A100" s="196" t="s">
        <v>1756</v>
      </c>
      <c r="B100" s="194" t="s">
        <v>152</v>
      </c>
      <c r="C100" s="147" t="s">
        <v>1720</v>
      </c>
      <c r="D100" s="178" t="s">
        <v>1721</v>
      </c>
      <c r="E100" s="184" t="s">
        <v>625</v>
      </c>
      <c r="F100" s="102"/>
      <c r="G100" s="86">
        <v>43761</v>
      </c>
      <c r="H100" s="9">
        <v>1</v>
      </c>
      <c r="I100" s="86">
        <v>43763</v>
      </c>
      <c r="J100" s="9">
        <v>1</v>
      </c>
    </row>
    <row r="101" spans="1:32" s="21" customFormat="1">
      <c r="A101" s="196" t="s">
        <v>1755</v>
      </c>
      <c r="B101" s="194" t="s">
        <v>153</v>
      </c>
      <c r="C101" s="147" t="s">
        <v>1720</v>
      </c>
      <c r="D101" s="178" t="s">
        <v>1721</v>
      </c>
      <c r="E101" s="184" t="s">
        <v>625</v>
      </c>
      <c r="F101" s="102"/>
      <c r="G101" s="86">
        <v>43761</v>
      </c>
      <c r="H101" s="9">
        <v>1</v>
      </c>
      <c r="I101" s="86">
        <v>43763</v>
      </c>
      <c r="J101" s="9">
        <v>1</v>
      </c>
    </row>
    <row r="102" spans="1:32" s="48" customFormat="1">
      <c r="A102" s="196" t="s">
        <v>1755</v>
      </c>
      <c r="B102" s="194" t="s">
        <v>157</v>
      </c>
      <c r="C102" s="147" t="s">
        <v>1341</v>
      </c>
      <c r="D102" s="178" t="s">
        <v>1750</v>
      </c>
      <c r="E102" s="184" t="s">
        <v>630</v>
      </c>
      <c r="F102" s="102" t="s">
        <v>1795</v>
      </c>
      <c r="G102" s="86">
        <v>43763</v>
      </c>
      <c r="H102" s="9">
        <v>1</v>
      </c>
      <c r="I102" s="86">
        <v>43766</v>
      </c>
      <c r="J102" s="9">
        <v>1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s="21" customFormat="1">
      <c r="A103" s="196" t="s">
        <v>1755</v>
      </c>
      <c r="B103" s="194" t="s">
        <v>158</v>
      </c>
      <c r="C103" s="147" t="s">
        <v>1410</v>
      </c>
      <c r="D103" s="178" t="s">
        <v>1710</v>
      </c>
      <c r="E103" s="184" t="s">
        <v>964</v>
      </c>
      <c r="F103" s="102" t="s">
        <v>1796</v>
      </c>
      <c r="G103" s="86">
        <v>43766</v>
      </c>
      <c r="H103" s="9">
        <v>1</v>
      </c>
      <c r="I103" s="86">
        <v>43767</v>
      </c>
      <c r="J103" s="9">
        <v>1</v>
      </c>
    </row>
    <row r="104" spans="1:32" s="48" customFormat="1">
      <c r="A104" s="196" t="s">
        <v>1755</v>
      </c>
      <c r="B104" s="194" t="s">
        <v>162</v>
      </c>
      <c r="C104" s="147" t="s">
        <v>1352</v>
      </c>
      <c r="D104" s="178" t="s">
        <v>1733</v>
      </c>
      <c r="E104" s="184" t="s">
        <v>634</v>
      </c>
      <c r="F104" s="102" t="s">
        <v>1797</v>
      </c>
      <c r="G104" s="86">
        <v>43767</v>
      </c>
      <c r="H104" s="9">
        <v>1</v>
      </c>
      <c r="I104" s="86">
        <v>43768</v>
      </c>
      <c r="J104" s="9">
        <v>1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21" customFormat="1">
      <c r="A105" s="196" t="s">
        <v>1755</v>
      </c>
      <c r="B105" s="194" t="s">
        <v>163</v>
      </c>
      <c r="C105" s="147" t="s">
        <v>1412</v>
      </c>
      <c r="D105" s="178" t="s">
        <v>1732</v>
      </c>
      <c r="E105" s="184" t="s">
        <v>1540</v>
      </c>
      <c r="F105" s="102" t="s">
        <v>1798</v>
      </c>
      <c r="G105" s="86">
        <v>43763</v>
      </c>
      <c r="H105" s="9">
        <v>1</v>
      </c>
      <c r="I105" s="86">
        <v>43766</v>
      </c>
      <c r="J105" s="9">
        <v>1</v>
      </c>
    </row>
    <row r="106" spans="1:32" s="21" customFormat="1">
      <c r="A106" s="196" t="s">
        <v>1755</v>
      </c>
      <c r="B106" s="194" t="s">
        <v>164</v>
      </c>
      <c r="C106" s="147" t="s">
        <v>1493</v>
      </c>
      <c r="D106" s="178" t="s">
        <v>1733</v>
      </c>
      <c r="E106" s="184" t="s">
        <v>1541</v>
      </c>
      <c r="F106" s="102" t="s">
        <v>1799</v>
      </c>
      <c r="G106" s="86">
        <v>43759</v>
      </c>
      <c r="H106" s="9">
        <v>1</v>
      </c>
      <c r="I106" s="86">
        <v>43762</v>
      </c>
      <c r="J106" s="9">
        <v>1</v>
      </c>
    </row>
    <row r="107" spans="1:32" s="21" customFormat="1">
      <c r="A107" s="196" t="s">
        <v>1755</v>
      </c>
      <c r="B107" s="194" t="s">
        <v>166</v>
      </c>
      <c r="C107" s="147" t="s">
        <v>1414</v>
      </c>
      <c r="D107" s="178" t="s">
        <v>1734</v>
      </c>
      <c r="E107" s="184" t="s">
        <v>638</v>
      </c>
      <c r="F107" s="102" t="s">
        <v>1800</v>
      </c>
      <c r="G107" s="86">
        <v>43760</v>
      </c>
      <c r="H107" s="9">
        <v>1</v>
      </c>
      <c r="I107" s="86">
        <v>43763</v>
      </c>
      <c r="J107" s="9">
        <v>1</v>
      </c>
    </row>
    <row r="108" spans="1:32" s="48" customFormat="1">
      <c r="A108" s="196" t="s">
        <v>1755</v>
      </c>
      <c r="B108" s="194" t="s">
        <v>167</v>
      </c>
      <c r="C108" s="147" t="s">
        <v>1363</v>
      </c>
      <c r="D108" s="178" t="s">
        <v>1733</v>
      </c>
      <c r="E108" s="184" t="s">
        <v>1542</v>
      </c>
      <c r="F108" s="102" t="s">
        <v>1801</v>
      </c>
      <c r="G108" s="86">
        <v>43766</v>
      </c>
      <c r="H108" s="9">
        <v>1</v>
      </c>
      <c r="I108" s="86">
        <v>43767</v>
      </c>
      <c r="J108" s="9">
        <v>1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s="48" customFormat="1">
      <c r="A109" s="196" t="s">
        <v>1755</v>
      </c>
      <c r="B109" s="194" t="s">
        <v>169</v>
      </c>
      <c r="C109" s="147" t="s">
        <v>1253</v>
      </c>
      <c r="D109" s="178" t="s">
        <v>1254</v>
      </c>
      <c r="E109" s="184" t="s">
        <v>641</v>
      </c>
      <c r="F109" s="102" t="s">
        <v>1802</v>
      </c>
      <c r="G109" s="86">
        <v>43761</v>
      </c>
      <c r="H109" s="9">
        <v>1</v>
      </c>
      <c r="I109" s="86">
        <v>43763</v>
      </c>
      <c r="J109" s="9">
        <v>1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s="48" customFormat="1">
      <c r="A110" s="196" t="s">
        <v>1755</v>
      </c>
      <c r="B110" s="194" t="s">
        <v>170</v>
      </c>
      <c r="C110" s="147" t="s">
        <v>1273</v>
      </c>
      <c r="D110" s="178" t="s">
        <v>1274</v>
      </c>
      <c r="E110" s="184" t="s">
        <v>645</v>
      </c>
      <c r="F110" s="102" t="s">
        <v>1803</v>
      </c>
      <c r="G110" s="86">
        <v>43764</v>
      </c>
      <c r="H110" s="9">
        <v>1</v>
      </c>
      <c r="I110" s="86">
        <v>43767</v>
      </c>
      <c r="J110" s="9">
        <v>1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s="48" customFormat="1">
      <c r="A111" s="196" t="s">
        <v>1755</v>
      </c>
      <c r="B111" s="194" t="s">
        <v>171</v>
      </c>
      <c r="C111" s="147" t="s">
        <v>1273</v>
      </c>
      <c r="D111" s="178" t="s">
        <v>1274</v>
      </c>
      <c r="E111" s="184" t="s">
        <v>645</v>
      </c>
      <c r="F111" s="102"/>
      <c r="G111" s="86">
        <v>43764</v>
      </c>
      <c r="H111" s="9">
        <v>1</v>
      </c>
      <c r="I111" s="86">
        <v>43767</v>
      </c>
      <c r="J111" s="9">
        <v>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s="48" customFormat="1">
      <c r="A112" s="196" t="s">
        <v>1755</v>
      </c>
      <c r="B112" s="194" t="s">
        <v>174</v>
      </c>
      <c r="C112" s="147" t="s">
        <v>1322</v>
      </c>
      <c r="D112" s="178" t="s">
        <v>1742</v>
      </c>
      <c r="E112" s="184" t="s">
        <v>1543</v>
      </c>
      <c r="F112" s="102"/>
      <c r="G112" s="86">
        <v>43752</v>
      </c>
      <c r="H112" s="9">
        <v>1</v>
      </c>
      <c r="I112" s="86">
        <v>43761</v>
      </c>
      <c r="J112" s="9">
        <v>1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s="48" customFormat="1">
      <c r="A113" s="196" t="s">
        <v>1755</v>
      </c>
      <c r="B113" s="194" t="s">
        <v>175</v>
      </c>
      <c r="C113" s="147" t="s">
        <v>1139</v>
      </c>
      <c r="D113" s="178" t="s">
        <v>1140</v>
      </c>
      <c r="E113" s="184" t="s">
        <v>1544</v>
      </c>
      <c r="F113" s="102"/>
      <c r="G113" s="86">
        <v>43767</v>
      </c>
      <c r="H113" s="9">
        <v>1</v>
      </c>
      <c r="I113" s="86">
        <v>43768</v>
      </c>
      <c r="J113" s="9">
        <v>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s="21" customFormat="1">
      <c r="A114" s="196" t="s">
        <v>1755</v>
      </c>
      <c r="B114" s="194" t="s">
        <v>176</v>
      </c>
      <c r="C114" s="147" t="s">
        <v>1494</v>
      </c>
      <c r="D114" s="178" t="s">
        <v>1745</v>
      </c>
      <c r="E114" s="184" t="s">
        <v>1545</v>
      </c>
      <c r="F114" s="102"/>
      <c r="G114" s="86">
        <v>43756</v>
      </c>
      <c r="H114" s="9">
        <v>1</v>
      </c>
      <c r="I114" s="86">
        <v>43762</v>
      </c>
      <c r="J114" s="9">
        <v>1</v>
      </c>
    </row>
    <row r="115" spans="1:32" s="48" customFormat="1">
      <c r="A115" s="196" t="s">
        <v>1758</v>
      </c>
      <c r="B115" s="194" t="s">
        <v>178</v>
      </c>
      <c r="C115" s="147" t="s">
        <v>1108</v>
      </c>
      <c r="D115" s="178" t="s">
        <v>1717</v>
      </c>
      <c r="E115" s="184" t="s">
        <v>651</v>
      </c>
      <c r="F115" s="102" t="s">
        <v>1805</v>
      </c>
      <c r="G115" s="86">
        <v>43761</v>
      </c>
      <c r="H115" s="9">
        <v>1</v>
      </c>
      <c r="I115" s="86">
        <v>43763</v>
      </c>
      <c r="J115" s="9">
        <v>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s="21" customFormat="1">
      <c r="A116" s="196" t="s">
        <v>1757</v>
      </c>
      <c r="B116" s="194" t="s">
        <v>179</v>
      </c>
      <c r="C116" s="147" t="s">
        <v>1415</v>
      </c>
      <c r="D116" s="178" t="s">
        <v>1717</v>
      </c>
      <c r="E116" s="184" t="s">
        <v>1546</v>
      </c>
      <c r="F116" s="102" t="s">
        <v>1806</v>
      </c>
      <c r="G116" s="86">
        <v>43766</v>
      </c>
      <c r="H116" s="9">
        <v>1</v>
      </c>
      <c r="I116" s="86">
        <v>43767</v>
      </c>
      <c r="J116" s="9">
        <v>1</v>
      </c>
    </row>
    <row r="117" spans="1:32" s="21" customFormat="1">
      <c r="A117" s="196" t="s">
        <v>1757</v>
      </c>
      <c r="B117" s="194" t="s">
        <v>181</v>
      </c>
      <c r="C117" s="147" t="s">
        <v>1911</v>
      </c>
      <c r="D117" s="178" t="s">
        <v>1912</v>
      </c>
      <c r="E117" s="184" t="s">
        <v>655</v>
      </c>
      <c r="F117" s="102"/>
      <c r="G117" s="86">
        <v>43768</v>
      </c>
      <c r="H117" s="9">
        <v>1</v>
      </c>
      <c r="I117" s="86">
        <v>43769</v>
      </c>
      <c r="J117" s="9">
        <v>1</v>
      </c>
    </row>
    <row r="118" spans="1:32" s="48" customFormat="1">
      <c r="A118" s="196" t="s">
        <v>1757</v>
      </c>
      <c r="B118" s="194" t="s">
        <v>182</v>
      </c>
      <c r="C118" s="147" t="s">
        <v>1256</v>
      </c>
      <c r="D118" s="178" t="s">
        <v>1731</v>
      </c>
      <c r="E118" s="184" t="s">
        <v>659</v>
      </c>
      <c r="F118" s="102" t="s">
        <v>1808</v>
      </c>
      <c r="G118" s="86">
        <v>43761</v>
      </c>
      <c r="H118" s="9">
        <v>1</v>
      </c>
      <c r="I118" s="86">
        <v>43763</v>
      </c>
      <c r="J118" s="9">
        <v>1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s="48" customFormat="1">
      <c r="A119" s="196" t="s">
        <v>1757</v>
      </c>
      <c r="B119" s="194" t="s">
        <v>183</v>
      </c>
      <c r="C119" s="147" t="s">
        <v>1256</v>
      </c>
      <c r="D119" s="178" t="s">
        <v>1731</v>
      </c>
      <c r="E119" s="184" t="s">
        <v>659</v>
      </c>
      <c r="F119" s="102"/>
      <c r="G119" s="86">
        <v>43761</v>
      </c>
      <c r="H119" s="9">
        <v>1</v>
      </c>
      <c r="I119" s="86">
        <v>43763</v>
      </c>
      <c r="J119" s="9">
        <v>1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s="21" customFormat="1">
      <c r="A120" s="196" t="s">
        <v>1757</v>
      </c>
      <c r="B120" s="194" t="s">
        <v>186</v>
      </c>
      <c r="C120" s="147" t="s">
        <v>1495</v>
      </c>
      <c r="D120" s="178" t="s">
        <v>1734</v>
      </c>
      <c r="E120" s="184" t="s">
        <v>892</v>
      </c>
      <c r="F120" s="102"/>
      <c r="G120" s="86">
        <v>43768</v>
      </c>
      <c r="H120" s="9">
        <v>1</v>
      </c>
      <c r="I120" s="86">
        <v>43769</v>
      </c>
      <c r="J120" s="9">
        <v>1</v>
      </c>
    </row>
    <row r="121" spans="1:32" s="21" customFormat="1">
      <c r="A121" s="196" t="s">
        <v>1757</v>
      </c>
      <c r="B121" s="194" t="s">
        <v>187</v>
      </c>
      <c r="C121" s="147" t="s">
        <v>1495</v>
      </c>
      <c r="D121" s="178" t="s">
        <v>1734</v>
      </c>
      <c r="E121" s="184" t="s">
        <v>892</v>
      </c>
      <c r="F121" s="102"/>
      <c r="G121" s="86">
        <v>43768</v>
      </c>
      <c r="H121" s="9">
        <v>1</v>
      </c>
      <c r="I121" s="86">
        <v>43769</v>
      </c>
      <c r="J121" s="9">
        <v>1</v>
      </c>
    </row>
    <row r="122" spans="1:32" s="21" customFormat="1">
      <c r="A122" s="196" t="s">
        <v>1757</v>
      </c>
      <c r="B122" s="194" t="s">
        <v>188</v>
      </c>
      <c r="C122" s="147" t="s">
        <v>1495</v>
      </c>
      <c r="D122" s="178" t="s">
        <v>1734</v>
      </c>
      <c r="E122" s="184" t="s">
        <v>896</v>
      </c>
      <c r="F122" s="102"/>
      <c r="G122" s="86">
        <v>43768</v>
      </c>
      <c r="H122" s="9">
        <v>1</v>
      </c>
      <c r="I122" s="86">
        <v>43769</v>
      </c>
      <c r="J122" s="9">
        <v>1</v>
      </c>
    </row>
    <row r="123" spans="1:32" s="21" customFormat="1">
      <c r="A123" s="196" t="s">
        <v>1757</v>
      </c>
      <c r="B123" s="194" t="s">
        <v>189</v>
      </c>
      <c r="C123" s="147" t="s">
        <v>1495</v>
      </c>
      <c r="D123" s="178" t="s">
        <v>1734</v>
      </c>
      <c r="E123" s="184" t="s">
        <v>896</v>
      </c>
      <c r="F123" s="102"/>
      <c r="G123" s="86">
        <v>43768</v>
      </c>
      <c r="H123" s="9">
        <v>1</v>
      </c>
      <c r="I123" s="86">
        <v>43769</v>
      </c>
      <c r="J123" s="9">
        <v>1</v>
      </c>
    </row>
    <row r="124" spans="1:32" s="21" customFormat="1">
      <c r="A124" s="196" t="s">
        <v>1757</v>
      </c>
      <c r="B124" s="194" t="s">
        <v>190</v>
      </c>
      <c r="C124" s="147" t="s">
        <v>1495</v>
      </c>
      <c r="D124" s="178" t="s">
        <v>1734</v>
      </c>
      <c r="E124" s="184" t="s">
        <v>1548</v>
      </c>
      <c r="F124" s="102"/>
      <c r="G124" s="86">
        <v>43768</v>
      </c>
      <c r="H124" s="9">
        <v>1</v>
      </c>
      <c r="I124" s="86">
        <v>43769</v>
      </c>
      <c r="J124" s="9">
        <v>1</v>
      </c>
    </row>
    <row r="125" spans="1:32" s="21" customFormat="1">
      <c r="A125" s="196" t="s">
        <v>1757</v>
      </c>
      <c r="B125" s="194" t="s">
        <v>191</v>
      </c>
      <c r="C125" s="147" t="s">
        <v>1495</v>
      </c>
      <c r="D125" s="178" t="s">
        <v>1734</v>
      </c>
      <c r="E125" s="184" t="s">
        <v>900</v>
      </c>
      <c r="F125" s="102"/>
      <c r="G125" s="86">
        <v>43768</v>
      </c>
      <c r="H125" s="9">
        <v>1</v>
      </c>
      <c r="I125" s="86">
        <v>43769</v>
      </c>
      <c r="J125" s="9">
        <v>1</v>
      </c>
    </row>
    <row r="126" spans="1:32" s="21" customFormat="1">
      <c r="A126" s="196" t="s">
        <v>1757</v>
      </c>
      <c r="B126" s="194" t="s">
        <v>192</v>
      </c>
      <c r="C126" s="147" t="s">
        <v>1722</v>
      </c>
      <c r="D126" s="178" t="s">
        <v>1734</v>
      </c>
      <c r="E126" s="184" t="s">
        <v>663</v>
      </c>
      <c r="F126" s="102" t="s">
        <v>1809</v>
      </c>
      <c r="G126" s="86">
        <v>43761</v>
      </c>
      <c r="H126" s="9">
        <v>1</v>
      </c>
      <c r="I126" s="86">
        <v>43763</v>
      </c>
      <c r="J126" s="9">
        <v>1</v>
      </c>
    </row>
    <row r="127" spans="1:32" s="21" customFormat="1">
      <c r="A127" s="196" t="s">
        <v>1757</v>
      </c>
      <c r="B127" s="194" t="s">
        <v>1913</v>
      </c>
      <c r="C127" s="147" t="s">
        <v>1722</v>
      </c>
      <c r="D127" s="178" t="s">
        <v>1734</v>
      </c>
      <c r="E127" s="184" t="s">
        <v>663</v>
      </c>
      <c r="F127" s="102" t="s">
        <v>1809</v>
      </c>
      <c r="G127" s="86"/>
      <c r="H127" s="9"/>
      <c r="I127" s="86"/>
      <c r="J127" s="9"/>
    </row>
    <row r="128" spans="1:32" s="48" customFormat="1">
      <c r="A128" s="196" t="s">
        <v>1757</v>
      </c>
      <c r="B128" s="194" t="s">
        <v>194</v>
      </c>
      <c r="C128" s="147" t="s">
        <v>1069</v>
      </c>
      <c r="D128" s="178" t="s">
        <v>1733</v>
      </c>
      <c r="E128" s="184" t="s">
        <v>667</v>
      </c>
      <c r="F128" s="102"/>
      <c r="G128" s="86">
        <v>43762</v>
      </c>
      <c r="H128" s="9">
        <v>1</v>
      </c>
      <c r="I128" s="86">
        <v>43766</v>
      </c>
      <c r="J128" s="9">
        <v>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s="48" customFormat="1">
      <c r="A129" s="196" t="s">
        <v>1757</v>
      </c>
      <c r="B129" s="194" t="s">
        <v>195</v>
      </c>
      <c r="C129" s="147" t="s">
        <v>1069</v>
      </c>
      <c r="D129" s="178" t="s">
        <v>1733</v>
      </c>
      <c r="E129" s="184" t="s">
        <v>667</v>
      </c>
      <c r="F129" s="102"/>
      <c r="G129" s="86">
        <v>43762</v>
      </c>
      <c r="H129" s="9">
        <v>1</v>
      </c>
      <c r="I129" s="86">
        <v>43766</v>
      </c>
      <c r="J129" s="9">
        <v>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s="48" customFormat="1">
      <c r="A130" s="196" t="s">
        <v>1757</v>
      </c>
      <c r="B130" s="194" t="s">
        <v>196</v>
      </c>
      <c r="C130" s="147" t="s">
        <v>1279</v>
      </c>
      <c r="D130" s="178" t="s">
        <v>1733</v>
      </c>
      <c r="E130" s="184" t="s">
        <v>671</v>
      </c>
      <c r="F130" s="102" t="s">
        <v>1810</v>
      </c>
      <c r="G130" s="86">
        <v>43763</v>
      </c>
      <c r="H130" s="9">
        <v>1</v>
      </c>
      <c r="I130" s="86">
        <v>43766</v>
      </c>
      <c r="J130" s="9">
        <v>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s="48" customFormat="1">
      <c r="A131" s="196" t="s">
        <v>1757</v>
      </c>
      <c r="B131" s="194" t="s">
        <v>197</v>
      </c>
      <c r="C131" s="147" t="s">
        <v>1279</v>
      </c>
      <c r="D131" s="178" t="s">
        <v>1733</v>
      </c>
      <c r="E131" s="184" t="s">
        <v>671</v>
      </c>
      <c r="F131" s="102"/>
      <c r="G131" s="86">
        <v>43763</v>
      </c>
      <c r="H131" s="9">
        <v>1</v>
      </c>
      <c r="I131" s="86">
        <v>43766</v>
      </c>
      <c r="J131" s="9">
        <v>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s="21" customFormat="1">
      <c r="A132" s="196" t="s">
        <v>1757</v>
      </c>
      <c r="B132" s="194" t="s">
        <v>198</v>
      </c>
      <c r="C132" s="147" t="s">
        <v>1463</v>
      </c>
      <c r="D132" s="178" t="s">
        <v>1750</v>
      </c>
      <c r="E132" s="184" t="s">
        <v>974</v>
      </c>
      <c r="F132" s="102"/>
      <c r="G132" s="86">
        <v>43770</v>
      </c>
      <c r="H132" s="9">
        <v>1</v>
      </c>
      <c r="I132" s="86">
        <v>43770</v>
      </c>
      <c r="J132" s="9">
        <v>1</v>
      </c>
    </row>
    <row r="133" spans="1:32" s="48" customFormat="1">
      <c r="A133" s="196" t="s">
        <v>1757</v>
      </c>
      <c r="B133" s="194" t="s">
        <v>199</v>
      </c>
      <c r="C133" s="147" t="s">
        <v>1082</v>
      </c>
      <c r="D133" s="178" t="s">
        <v>1717</v>
      </c>
      <c r="E133" s="184" t="s">
        <v>675</v>
      </c>
      <c r="F133" s="102" t="s">
        <v>1811</v>
      </c>
      <c r="G133" s="86">
        <v>43768</v>
      </c>
      <c r="H133" s="9">
        <v>1</v>
      </c>
      <c r="I133" s="86">
        <v>43769</v>
      </c>
      <c r="J133" s="9">
        <v>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s="48" customFormat="1">
      <c r="A134" s="196" t="s">
        <v>1757</v>
      </c>
      <c r="B134" s="194" t="s">
        <v>200</v>
      </c>
      <c r="C134" s="147" t="s">
        <v>1086</v>
      </c>
      <c r="D134" s="178" t="s">
        <v>1737</v>
      </c>
      <c r="E134" s="184" t="s">
        <v>679</v>
      </c>
      <c r="F134" s="102" t="s">
        <v>1812</v>
      </c>
      <c r="G134" s="86">
        <v>43768</v>
      </c>
      <c r="H134" s="9">
        <v>1</v>
      </c>
      <c r="I134" s="86">
        <v>43769</v>
      </c>
      <c r="J134" s="9">
        <v>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s="21" customFormat="1">
      <c r="A135" s="196" t="s">
        <v>1757</v>
      </c>
      <c r="B135" s="194" t="s">
        <v>201</v>
      </c>
      <c r="C135" s="147" t="s">
        <v>1420</v>
      </c>
      <c r="D135" s="178" t="s">
        <v>1736</v>
      </c>
      <c r="E135" s="184" t="s">
        <v>904</v>
      </c>
      <c r="F135" s="102" t="s">
        <v>1813</v>
      </c>
      <c r="G135" s="86">
        <v>43762</v>
      </c>
      <c r="H135" s="9">
        <v>1</v>
      </c>
      <c r="I135" s="86">
        <v>43766</v>
      </c>
      <c r="J135" s="9">
        <v>1</v>
      </c>
    </row>
    <row r="136" spans="1:32" s="48" customFormat="1">
      <c r="A136" s="196" t="s">
        <v>1757</v>
      </c>
      <c r="B136" s="194" t="s">
        <v>203</v>
      </c>
      <c r="C136" s="147" t="s">
        <v>1166</v>
      </c>
      <c r="D136" s="178" t="s">
        <v>1167</v>
      </c>
      <c r="E136" s="184" t="s">
        <v>686</v>
      </c>
      <c r="F136" s="102" t="s">
        <v>1814</v>
      </c>
      <c r="G136" s="86">
        <v>43766</v>
      </c>
      <c r="H136" s="9">
        <v>1</v>
      </c>
      <c r="I136" s="86">
        <v>43767</v>
      </c>
      <c r="J136" s="9">
        <v>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s="48" customFormat="1">
      <c r="A137" s="196" t="s">
        <v>1757</v>
      </c>
      <c r="B137" s="194" t="s">
        <v>204</v>
      </c>
      <c r="C137" s="147" t="s">
        <v>1265</v>
      </c>
      <c r="D137" s="178" t="s">
        <v>1737</v>
      </c>
      <c r="E137" s="184" t="s">
        <v>1549</v>
      </c>
      <c r="F137" s="102"/>
      <c r="G137" s="86">
        <v>43768</v>
      </c>
      <c r="H137" s="9">
        <v>1</v>
      </c>
      <c r="I137" s="86">
        <v>43769</v>
      </c>
      <c r="J137" s="9">
        <v>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s="48" customFormat="1">
      <c r="A138" s="196" t="s">
        <v>1757</v>
      </c>
      <c r="B138" s="194" t="s">
        <v>205</v>
      </c>
      <c r="C138" s="147" t="s">
        <v>1366</v>
      </c>
      <c r="D138" s="178" t="s">
        <v>1737</v>
      </c>
      <c r="E138" s="184" t="s">
        <v>908</v>
      </c>
      <c r="F138" s="102" t="s">
        <v>1806</v>
      </c>
      <c r="G138" s="86">
        <v>43763</v>
      </c>
      <c r="H138" s="9">
        <v>1</v>
      </c>
      <c r="I138" s="86">
        <v>43766</v>
      </c>
      <c r="J138" s="9">
        <v>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s="21" customFormat="1">
      <c r="A139" s="196" t="s">
        <v>1757</v>
      </c>
      <c r="B139" s="194" t="s">
        <v>208</v>
      </c>
      <c r="C139" s="147" t="s">
        <v>1422</v>
      </c>
      <c r="D139" s="178" t="s">
        <v>1737</v>
      </c>
      <c r="E139" s="184" t="s">
        <v>1550</v>
      </c>
      <c r="F139" s="102" t="s">
        <v>1815</v>
      </c>
      <c r="G139" s="86">
        <v>43753</v>
      </c>
      <c r="H139" s="9">
        <v>1</v>
      </c>
      <c r="I139" s="86">
        <v>43761</v>
      </c>
      <c r="J139" s="9">
        <v>1</v>
      </c>
    </row>
    <row r="140" spans="1:32" s="48" customFormat="1">
      <c r="A140" s="196" t="s">
        <v>1757</v>
      </c>
      <c r="B140" s="194" t="s">
        <v>209</v>
      </c>
      <c r="C140" s="147" t="s">
        <v>1064</v>
      </c>
      <c r="D140" s="178" t="s">
        <v>1043</v>
      </c>
      <c r="E140" s="184" t="s">
        <v>1551</v>
      </c>
      <c r="F140" s="102" t="s">
        <v>1816</v>
      </c>
      <c r="G140" s="86">
        <v>43756</v>
      </c>
      <c r="H140" s="9">
        <v>1</v>
      </c>
      <c r="I140" s="86">
        <v>43762</v>
      </c>
      <c r="J140" s="9">
        <v>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s="48" customFormat="1">
      <c r="A141" s="196" t="s">
        <v>1757</v>
      </c>
      <c r="B141" s="194" t="s">
        <v>210</v>
      </c>
      <c r="C141" s="147" t="s">
        <v>1120</v>
      </c>
      <c r="D141" s="178" t="s">
        <v>1737</v>
      </c>
      <c r="E141" s="184" t="s">
        <v>690</v>
      </c>
      <c r="F141" s="102"/>
      <c r="G141" s="86">
        <v>43768</v>
      </c>
      <c r="H141" s="9">
        <v>1</v>
      </c>
      <c r="I141" s="86">
        <v>43769</v>
      </c>
      <c r="J141" s="9">
        <v>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s="48" customFormat="1">
      <c r="A142" s="196" t="s">
        <v>1757</v>
      </c>
      <c r="B142" s="194" t="s">
        <v>211</v>
      </c>
      <c r="C142" s="147" t="s">
        <v>1148</v>
      </c>
      <c r="D142" s="178" t="s">
        <v>1147</v>
      </c>
      <c r="E142" s="184" t="s">
        <v>694</v>
      </c>
      <c r="F142" s="102"/>
      <c r="G142" s="86">
        <v>43762</v>
      </c>
      <c r="H142" s="9">
        <v>1</v>
      </c>
      <c r="I142" s="86">
        <v>43766</v>
      </c>
      <c r="J142" s="9">
        <v>1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s="48" customFormat="1">
      <c r="A143" s="196" t="s">
        <v>1757</v>
      </c>
      <c r="B143" s="194" t="s">
        <v>212</v>
      </c>
      <c r="C143" s="147" t="s">
        <v>1110</v>
      </c>
      <c r="D143" s="178" t="s">
        <v>1737</v>
      </c>
      <c r="E143" s="184" t="s">
        <v>977</v>
      </c>
      <c r="F143" s="102" t="s">
        <v>1817</v>
      </c>
      <c r="G143" s="86">
        <v>43768</v>
      </c>
      <c r="H143" s="9">
        <v>1</v>
      </c>
      <c r="I143" s="86">
        <v>43769</v>
      </c>
      <c r="J143" s="9">
        <v>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s="48" customFormat="1">
      <c r="A144" s="196" t="s">
        <v>1757</v>
      </c>
      <c r="B144" s="194" t="s">
        <v>213</v>
      </c>
      <c r="C144" s="147" t="s">
        <v>1090</v>
      </c>
      <c r="D144" s="178" t="s">
        <v>1041</v>
      </c>
      <c r="E144" s="184" t="s">
        <v>698</v>
      </c>
      <c r="F144" s="102" t="s">
        <v>1818</v>
      </c>
      <c r="G144" s="86">
        <v>43768</v>
      </c>
      <c r="H144" s="9">
        <v>1</v>
      </c>
      <c r="I144" s="86">
        <v>43769</v>
      </c>
      <c r="J144" s="9">
        <v>1</v>
      </c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s="48" customFormat="1">
      <c r="A145" s="196" t="s">
        <v>1757</v>
      </c>
      <c r="B145" s="194" t="s">
        <v>216</v>
      </c>
      <c r="C145" s="147" t="s">
        <v>1287</v>
      </c>
      <c r="D145" s="178" t="s">
        <v>1263</v>
      </c>
      <c r="E145" s="184" t="s">
        <v>982</v>
      </c>
      <c r="F145" s="102" t="s">
        <v>1819</v>
      </c>
      <c r="G145" s="86">
        <v>43769</v>
      </c>
      <c r="H145" s="9">
        <v>1</v>
      </c>
      <c r="I145" s="86">
        <v>43770</v>
      </c>
      <c r="J145" s="9">
        <v>1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s="21" customFormat="1">
      <c r="A146" s="196" t="s">
        <v>1757</v>
      </c>
      <c r="B146" s="194" t="s">
        <v>219</v>
      </c>
      <c r="C146" s="147" t="s">
        <v>1438</v>
      </c>
      <c r="D146" s="178" t="s">
        <v>1715</v>
      </c>
      <c r="E146" s="184" t="s">
        <v>1552</v>
      </c>
      <c r="F146" s="102" t="s">
        <v>1820</v>
      </c>
      <c r="G146" s="86">
        <v>43752</v>
      </c>
      <c r="H146" s="9">
        <v>1</v>
      </c>
      <c r="I146" s="86">
        <v>43761</v>
      </c>
      <c r="J146" s="9">
        <v>1</v>
      </c>
    </row>
    <row r="147" spans="1:32" s="48" customFormat="1">
      <c r="A147" s="196" t="s">
        <v>1757</v>
      </c>
      <c r="B147" s="194" t="s">
        <v>220</v>
      </c>
      <c r="C147" s="147" t="s">
        <v>1077</v>
      </c>
      <c r="D147" s="178" t="s">
        <v>1078</v>
      </c>
      <c r="E147" s="184" t="s">
        <v>915</v>
      </c>
      <c r="F147" s="102"/>
      <c r="G147" s="86">
        <v>43763</v>
      </c>
      <c r="H147" s="9">
        <v>1</v>
      </c>
      <c r="I147" s="86">
        <v>43766</v>
      </c>
      <c r="J147" s="9">
        <v>1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s="48" customFormat="1">
      <c r="A148" s="196" t="s">
        <v>1757</v>
      </c>
      <c r="B148" s="194" t="s">
        <v>221</v>
      </c>
      <c r="C148" s="147" t="s">
        <v>1077</v>
      </c>
      <c r="D148" s="178" t="s">
        <v>1078</v>
      </c>
      <c r="E148" s="184" t="s">
        <v>915</v>
      </c>
      <c r="F148" s="102"/>
      <c r="G148" s="86">
        <v>43763</v>
      </c>
      <c r="H148" s="9">
        <v>1</v>
      </c>
      <c r="I148" s="86">
        <v>43766</v>
      </c>
      <c r="J148" s="9">
        <v>1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s="21" customFormat="1">
      <c r="A149" s="196" t="s">
        <v>1757</v>
      </c>
      <c r="B149" s="194" t="s">
        <v>222</v>
      </c>
      <c r="C149" s="147" t="s">
        <v>1460</v>
      </c>
      <c r="D149" s="178" t="s">
        <v>1734</v>
      </c>
      <c r="E149" s="184" t="s">
        <v>986</v>
      </c>
      <c r="F149" s="102"/>
      <c r="G149" s="86">
        <v>43768</v>
      </c>
      <c r="H149" s="9">
        <v>1</v>
      </c>
      <c r="I149" s="86">
        <v>43769</v>
      </c>
      <c r="J149" s="9">
        <v>1</v>
      </c>
    </row>
    <row r="150" spans="1:32" s="21" customFormat="1">
      <c r="A150" s="196" t="s">
        <v>1757</v>
      </c>
      <c r="B150" s="194" t="s">
        <v>224</v>
      </c>
      <c r="C150" s="147" t="s">
        <v>1496</v>
      </c>
      <c r="D150" s="178" t="s">
        <v>1734</v>
      </c>
      <c r="E150" s="184" t="s">
        <v>918</v>
      </c>
      <c r="F150" s="102"/>
      <c r="G150" s="86">
        <v>43768</v>
      </c>
      <c r="H150" s="9">
        <v>1</v>
      </c>
      <c r="I150" s="86">
        <v>43769</v>
      </c>
      <c r="J150" s="9">
        <v>1</v>
      </c>
    </row>
    <row r="151" spans="1:32" s="21" customFormat="1">
      <c r="A151" s="196" t="s">
        <v>1914</v>
      </c>
      <c r="B151" s="194" t="s">
        <v>1915</v>
      </c>
      <c r="C151" s="147" t="s">
        <v>1916</v>
      </c>
      <c r="D151" s="178" t="s">
        <v>1917</v>
      </c>
      <c r="E151" s="184"/>
      <c r="F151" s="102" t="s">
        <v>1918</v>
      </c>
      <c r="G151" s="86"/>
      <c r="H151" s="9"/>
      <c r="I151" s="86"/>
      <c r="J151" s="9"/>
    </row>
    <row r="152" spans="1:32" s="21" customFormat="1">
      <c r="A152" s="196" t="s">
        <v>1914</v>
      </c>
      <c r="B152" s="194" t="s">
        <v>1919</v>
      </c>
      <c r="C152" s="147" t="s">
        <v>1916</v>
      </c>
      <c r="D152" s="178" t="s">
        <v>1917</v>
      </c>
      <c r="E152" s="184"/>
      <c r="F152" s="102" t="s">
        <v>1918</v>
      </c>
      <c r="G152" s="86">
        <v>43762</v>
      </c>
      <c r="H152" s="9">
        <v>1</v>
      </c>
      <c r="I152" s="86">
        <v>43766</v>
      </c>
      <c r="J152" s="9">
        <v>1</v>
      </c>
    </row>
    <row r="153" spans="1:32" s="21" customFormat="1">
      <c r="A153" s="196" t="s">
        <v>1914</v>
      </c>
      <c r="B153" s="194" t="s">
        <v>1947</v>
      </c>
      <c r="C153" s="147" t="s">
        <v>1945</v>
      </c>
      <c r="D153" s="178" t="s">
        <v>1946</v>
      </c>
      <c r="E153" s="184"/>
      <c r="F153" s="102"/>
      <c r="G153" s="86"/>
      <c r="H153" s="9"/>
      <c r="I153" s="86"/>
      <c r="J153" s="9"/>
    </row>
    <row r="154" spans="1:32" s="123" customFormat="1">
      <c r="A154" s="196" t="s">
        <v>1760</v>
      </c>
      <c r="B154" s="194" t="s">
        <v>228</v>
      </c>
      <c r="C154" s="147" t="s">
        <v>1713</v>
      </c>
      <c r="D154" s="178" t="s">
        <v>1714</v>
      </c>
      <c r="E154" s="184" t="s">
        <v>1553</v>
      </c>
      <c r="F154" s="102"/>
      <c r="G154" s="120">
        <v>43754</v>
      </c>
      <c r="H154" s="117">
        <v>1</v>
      </c>
      <c r="I154" s="120">
        <v>43761</v>
      </c>
      <c r="J154" s="117">
        <v>1</v>
      </c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</row>
    <row r="155" spans="1:32" s="21" customFormat="1">
      <c r="A155" s="196" t="s">
        <v>1759</v>
      </c>
      <c r="B155" s="194" t="s">
        <v>229</v>
      </c>
      <c r="C155" s="147" t="s">
        <v>1383</v>
      </c>
      <c r="D155" s="178" t="s">
        <v>1742</v>
      </c>
      <c r="E155" s="184" t="s">
        <v>1554</v>
      </c>
      <c r="F155" s="102" t="s">
        <v>1822</v>
      </c>
      <c r="G155" s="86">
        <v>43768</v>
      </c>
      <c r="H155" s="9">
        <v>1</v>
      </c>
      <c r="I155" s="86">
        <v>43769</v>
      </c>
      <c r="J155" s="9">
        <v>1</v>
      </c>
    </row>
    <row r="156" spans="1:32" s="48" customFormat="1">
      <c r="A156" s="196" t="s">
        <v>1759</v>
      </c>
      <c r="B156" s="194" t="s">
        <v>230</v>
      </c>
      <c r="C156" s="147" t="s">
        <v>1647</v>
      </c>
      <c r="D156" s="178" t="s">
        <v>1043</v>
      </c>
      <c r="E156" s="184" t="s">
        <v>994</v>
      </c>
      <c r="F156" s="102" t="s">
        <v>1823</v>
      </c>
      <c r="G156" s="86">
        <v>43768</v>
      </c>
      <c r="H156" s="9">
        <v>1</v>
      </c>
      <c r="I156" s="86">
        <v>43769</v>
      </c>
      <c r="J156" s="9">
        <v>1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s="48" customFormat="1">
      <c r="A157" s="196" t="s">
        <v>1759</v>
      </c>
      <c r="B157" s="194" t="s">
        <v>231</v>
      </c>
      <c r="C157" s="147" t="s">
        <v>1647</v>
      </c>
      <c r="D157" s="178" t="s">
        <v>1043</v>
      </c>
      <c r="E157" s="184" t="s">
        <v>994</v>
      </c>
      <c r="F157" s="102"/>
      <c r="G157" s="86">
        <v>43768</v>
      </c>
      <c r="H157" s="9">
        <v>1</v>
      </c>
      <c r="I157" s="86">
        <v>43769</v>
      </c>
      <c r="J157" s="9">
        <v>1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s="48" customFormat="1">
      <c r="A158" s="196" t="s">
        <v>1759</v>
      </c>
      <c r="B158" s="194" t="s">
        <v>232</v>
      </c>
      <c r="C158" s="147" t="s">
        <v>1176</v>
      </c>
      <c r="D158" s="178" t="s">
        <v>1920</v>
      </c>
      <c r="E158" s="184" t="s">
        <v>1555</v>
      </c>
      <c r="F158" s="102"/>
      <c r="G158" s="86">
        <v>43756</v>
      </c>
      <c r="H158" s="9">
        <v>1</v>
      </c>
      <c r="I158" s="86">
        <v>43762</v>
      </c>
      <c r="J158" s="9">
        <v>1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s="21" customFormat="1">
      <c r="A159" s="196" t="s">
        <v>1759</v>
      </c>
      <c r="B159" s="194" t="s">
        <v>233</v>
      </c>
      <c r="C159" s="147" t="s">
        <v>1648</v>
      </c>
      <c r="D159" s="178" t="s">
        <v>1921</v>
      </c>
      <c r="E159" s="184" t="s">
        <v>997</v>
      </c>
      <c r="F159" s="102"/>
      <c r="G159" s="9"/>
      <c r="H159" s="9"/>
      <c r="I159" s="86">
        <v>43770</v>
      </c>
      <c r="J159" s="9">
        <v>1</v>
      </c>
    </row>
    <row r="160" spans="1:32" s="48" customFormat="1">
      <c r="A160" s="196" t="s">
        <v>1759</v>
      </c>
      <c r="B160" s="194" t="s">
        <v>234</v>
      </c>
      <c r="C160" s="147" t="s">
        <v>1174</v>
      </c>
      <c r="D160" s="178" t="s">
        <v>1751</v>
      </c>
      <c r="E160" s="184" t="s">
        <v>1556</v>
      </c>
      <c r="F160" s="102" t="s">
        <v>1824</v>
      </c>
      <c r="G160" s="86">
        <v>43766</v>
      </c>
      <c r="H160" s="9">
        <v>1</v>
      </c>
      <c r="I160" s="86">
        <v>43767</v>
      </c>
      <c r="J160" s="9">
        <v>1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s="48" customFormat="1">
      <c r="A161" s="196" t="s">
        <v>1759</v>
      </c>
      <c r="B161" s="194" t="s">
        <v>235</v>
      </c>
      <c r="C161" s="147" t="s">
        <v>1188</v>
      </c>
      <c r="D161" s="178" t="s">
        <v>1039</v>
      </c>
      <c r="E161" s="184" t="s">
        <v>1557</v>
      </c>
      <c r="F161" s="102"/>
      <c r="G161" s="86">
        <v>43766</v>
      </c>
      <c r="H161" s="9">
        <v>1</v>
      </c>
      <c r="I161" s="86">
        <v>43767</v>
      </c>
      <c r="J161" s="9">
        <v>1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s="48" customFormat="1">
      <c r="A162" s="196" t="s">
        <v>1759</v>
      </c>
      <c r="B162" s="194" t="s">
        <v>236</v>
      </c>
      <c r="C162" s="147" t="s">
        <v>1372</v>
      </c>
      <c r="D162" s="178" t="s">
        <v>1388</v>
      </c>
      <c r="E162" s="184" t="s">
        <v>1558</v>
      </c>
      <c r="F162" s="102" t="s">
        <v>1825</v>
      </c>
      <c r="G162" s="86">
        <v>43760</v>
      </c>
      <c r="H162" s="9">
        <v>1</v>
      </c>
      <c r="I162" s="86">
        <v>43763</v>
      </c>
      <c r="J162" s="9">
        <v>1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s="48" customFormat="1">
      <c r="A163" s="196" t="s">
        <v>1759</v>
      </c>
      <c r="B163" s="194" t="s">
        <v>237</v>
      </c>
      <c r="C163" s="147" t="s">
        <v>1372</v>
      </c>
      <c r="D163" s="178" t="s">
        <v>1388</v>
      </c>
      <c r="E163" s="184" t="s">
        <v>1558</v>
      </c>
      <c r="F163" s="102"/>
      <c r="G163" s="86">
        <v>43760</v>
      </c>
      <c r="H163" s="9">
        <v>1</v>
      </c>
      <c r="I163" s="86">
        <v>43763</v>
      </c>
      <c r="J163" s="9">
        <v>1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s="21" customFormat="1">
      <c r="A164" s="196" t="s">
        <v>1759</v>
      </c>
      <c r="B164" s="194" t="s">
        <v>238</v>
      </c>
      <c r="C164" s="147" t="s">
        <v>1649</v>
      </c>
      <c r="D164" s="178" t="s">
        <v>1429</v>
      </c>
      <c r="E164" s="184" t="s">
        <v>1559</v>
      </c>
      <c r="F164" s="102"/>
      <c r="G164" s="86">
        <v>43759</v>
      </c>
      <c r="H164" s="9">
        <v>1</v>
      </c>
      <c r="I164" s="86">
        <v>43762</v>
      </c>
      <c r="J164" s="9">
        <v>1</v>
      </c>
    </row>
    <row r="165" spans="1:32" s="21" customFormat="1">
      <c r="A165" s="196" t="s">
        <v>1759</v>
      </c>
      <c r="B165" s="194" t="s">
        <v>239</v>
      </c>
      <c r="C165" s="147" t="s">
        <v>1649</v>
      </c>
      <c r="D165" s="178" t="s">
        <v>1429</v>
      </c>
      <c r="E165" s="184" t="s">
        <v>1559</v>
      </c>
      <c r="F165" s="102"/>
      <c r="G165" s="86">
        <v>43759</v>
      </c>
      <c r="H165" s="9">
        <v>1</v>
      </c>
      <c r="I165" s="86">
        <v>43762</v>
      </c>
      <c r="J165" s="9">
        <v>1</v>
      </c>
    </row>
    <row r="166" spans="1:32" s="21" customFormat="1">
      <c r="A166" s="196" t="s">
        <v>1759</v>
      </c>
      <c r="B166" s="194" t="s">
        <v>240</v>
      </c>
      <c r="C166" s="147" t="s">
        <v>1432</v>
      </c>
      <c r="D166" s="178" t="s">
        <v>1388</v>
      </c>
      <c r="E166" s="184" t="s">
        <v>1560</v>
      </c>
      <c r="F166" s="102"/>
      <c r="G166" s="86">
        <v>43769</v>
      </c>
      <c r="H166" s="9">
        <v>1</v>
      </c>
      <c r="I166" s="86">
        <v>43770</v>
      </c>
      <c r="J166" s="9">
        <v>1</v>
      </c>
    </row>
    <row r="167" spans="1:32" s="48" customFormat="1">
      <c r="A167" s="196" t="s">
        <v>1759</v>
      </c>
      <c r="B167" s="194" t="s">
        <v>241</v>
      </c>
      <c r="C167" s="147" t="s">
        <v>1356</v>
      </c>
      <c r="D167" s="178" t="s">
        <v>1263</v>
      </c>
      <c r="E167" s="184" t="s">
        <v>1561</v>
      </c>
      <c r="F167" s="102" t="s">
        <v>1826</v>
      </c>
      <c r="G167" s="86">
        <v>43769</v>
      </c>
      <c r="H167" s="9">
        <v>1</v>
      </c>
      <c r="I167" s="86">
        <v>43770</v>
      </c>
      <c r="J167" s="9">
        <v>1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s="48" customFormat="1">
      <c r="A168" s="196" t="s">
        <v>1759</v>
      </c>
      <c r="B168" s="194" t="s">
        <v>242</v>
      </c>
      <c r="C168" s="147" t="s">
        <v>1356</v>
      </c>
      <c r="D168" s="178" t="s">
        <v>1263</v>
      </c>
      <c r="E168" s="184" t="s">
        <v>1561</v>
      </c>
      <c r="F168" s="102"/>
      <c r="G168" s="86">
        <v>43769</v>
      </c>
      <c r="H168" s="9">
        <v>1</v>
      </c>
      <c r="I168" s="86">
        <v>43770</v>
      </c>
      <c r="J168" s="9">
        <v>1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s="21" customFormat="1">
      <c r="A169" s="196" t="s">
        <v>1759</v>
      </c>
      <c r="B169" s="194" t="s">
        <v>243</v>
      </c>
      <c r="C169" s="147" t="s">
        <v>1434</v>
      </c>
      <c r="D169" s="178" t="s">
        <v>1388</v>
      </c>
      <c r="E169" s="184" t="s">
        <v>1562</v>
      </c>
      <c r="F169" s="102" t="s">
        <v>1827</v>
      </c>
      <c r="G169" s="86">
        <v>43755</v>
      </c>
      <c r="H169" s="9">
        <v>1</v>
      </c>
      <c r="I169" s="86">
        <v>43762</v>
      </c>
      <c r="J169" s="9">
        <v>1</v>
      </c>
      <c r="K169" s="56"/>
    </row>
    <row r="170" spans="1:32" s="21" customFormat="1">
      <c r="A170" s="196" t="s">
        <v>1759</v>
      </c>
      <c r="B170" s="194" t="s">
        <v>244</v>
      </c>
      <c r="C170" s="147" t="s">
        <v>1434</v>
      </c>
      <c r="D170" s="178" t="s">
        <v>1388</v>
      </c>
      <c r="E170" s="184" t="s">
        <v>1562</v>
      </c>
      <c r="F170" s="102"/>
      <c r="G170" s="86">
        <v>43755</v>
      </c>
      <c r="H170" s="9">
        <v>1</v>
      </c>
      <c r="I170" s="86">
        <v>43762</v>
      </c>
      <c r="J170" s="9">
        <v>1</v>
      </c>
      <c r="K170" s="56"/>
    </row>
    <row r="171" spans="1:32" s="48" customFormat="1">
      <c r="A171" s="196" t="s">
        <v>1759</v>
      </c>
      <c r="B171" s="194" t="s">
        <v>245</v>
      </c>
      <c r="C171" s="147" t="s">
        <v>1150</v>
      </c>
      <c r="D171" s="178" t="s">
        <v>1043</v>
      </c>
      <c r="E171" s="184" t="s">
        <v>1563</v>
      </c>
      <c r="F171" s="102"/>
      <c r="G171" s="86">
        <v>43763</v>
      </c>
      <c r="H171" s="9">
        <v>1</v>
      </c>
      <c r="I171" s="86">
        <v>43766</v>
      </c>
      <c r="J171" s="9">
        <v>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s="48" customFormat="1">
      <c r="A172" s="196" t="s">
        <v>1759</v>
      </c>
      <c r="B172" s="194" t="s">
        <v>246</v>
      </c>
      <c r="C172" s="147" t="s">
        <v>1185</v>
      </c>
      <c r="D172" s="178" t="s">
        <v>1742</v>
      </c>
      <c r="E172" s="184" t="s">
        <v>1564</v>
      </c>
      <c r="F172" s="102"/>
      <c r="G172" s="86">
        <v>43768</v>
      </c>
      <c r="H172" s="9">
        <v>1</v>
      </c>
      <c r="I172" s="86">
        <v>43769</v>
      </c>
      <c r="J172" s="9">
        <v>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s="48" customFormat="1">
      <c r="A173" s="196" t="s">
        <v>1759</v>
      </c>
      <c r="B173" s="194" t="s">
        <v>247</v>
      </c>
      <c r="C173" s="147" t="s">
        <v>1650</v>
      </c>
      <c r="D173" s="178" t="s">
        <v>1263</v>
      </c>
      <c r="E173" s="184" t="s">
        <v>1565</v>
      </c>
      <c r="F173" s="102"/>
      <c r="G173" s="86">
        <v>43768</v>
      </c>
      <c r="H173" s="9">
        <v>1</v>
      </c>
      <c r="I173" s="86">
        <v>43769</v>
      </c>
      <c r="J173" s="9">
        <v>1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s="48" customFormat="1">
      <c r="A174" s="196" t="s">
        <v>1759</v>
      </c>
      <c r="B174" s="194" t="s">
        <v>248</v>
      </c>
      <c r="C174" s="147" t="s">
        <v>1169</v>
      </c>
      <c r="D174" s="178" t="s">
        <v>1743</v>
      </c>
      <c r="E174" s="184" t="s">
        <v>1566</v>
      </c>
      <c r="F174" s="102"/>
      <c r="G174" s="86">
        <v>43766</v>
      </c>
      <c r="H174" s="9">
        <v>1</v>
      </c>
      <c r="I174" s="86">
        <v>43767</v>
      </c>
      <c r="J174" s="9">
        <v>1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s="21" customFormat="1">
      <c r="A175" s="196" t="s">
        <v>1759</v>
      </c>
      <c r="B175" s="194" t="s">
        <v>249</v>
      </c>
      <c r="C175" s="147" t="s">
        <v>1436</v>
      </c>
      <c r="D175" s="178" t="s">
        <v>1731</v>
      </c>
      <c r="E175" s="184" t="s">
        <v>1567</v>
      </c>
      <c r="F175" s="102"/>
      <c r="G175" s="86">
        <v>43761</v>
      </c>
      <c r="H175" s="9">
        <v>1</v>
      </c>
      <c r="I175" s="86">
        <v>43763</v>
      </c>
      <c r="J175" s="9">
        <v>1</v>
      </c>
    </row>
    <row r="176" spans="1:32" s="48" customFormat="1">
      <c r="A176" s="196" t="s">
        <v>1759</v>
      </c>
      <c r="B176" s="194" t="s">
        <v>250</v>
      </c>
      <c r="C176" s="147" t="s">
        <v>1051</v>
      </c>
      <c r="D176" s="178" t="s">
        <v>1052</v>
      </c>
      <c r="E176" s="184" t="s">
        <v>1568</v>
      </c>
      <c r="F176" s="102" t="s">
        <v>1828</v>
      </c>
      <c r="G176" s="86">
        <v>43761</v>
      </c>
      <c r="H176" s="9">
        <v>1</v>
      </c>
      <c r="I176" s="86">
        <v>43763</v>
      </c>
      <c r="J176" s="9">
        <v>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s="48" customFormat="1">
      <c r="A177" s="196" t="s">
        <v>1759</v>
      </c>
      <c r="B177" s="194" t="s">
        <v>251</v>
      </c>
      <c r="C177" s="147" t="s">
        <v>1051</v>
      </c>
      <c r="D177" s="178" t="s">
        <v>1052</v>
      </c>
      <c r="E177" s="184" t="s">
        <v>1568</v>
      </c>
      <c r="F177" s="102"/>
      <c r="G177" s="86">
        <v>43761</v>
      </c>
      <c r="H177" s="9">
        <v>1</v>
      </c>
      <c r="I177" s="86">
        <v>43763</v>
      </c>
      <c r="J177" s="9">
        <v>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s="48" customFormat="1">
      <c r="A178" s="196" t="s">
        <v>1759</v>
      </c>
      <c r="B178" s="194" t="s">
        <v>252</v>
      </c>
      <c r="C178" s="147" t="s">
        <v>1651</v>
      </c>
      <c r="D178" s="178" t="s">
        <v>1054</v>
      </c>
      <c r="E178" s="184" t="s">
        <v>1569</v>
      </c>
      <c r="F178" s="102" t="s">
        <v>1829</v>
      </c>
      <c r="G178" s="86">
        <v>43759</v>
      </c>
      <c r="H178" s="9">
        <v>1</v>
      </c>
      <c r="I178" s="86">
        <v>43762</v>
      </c>
      <c r="J178" s="9">
        <v>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s="48" customFormat="1">
      <c r="A179" s="196" t="s">
        <v>1759</v>
      </c>
      <c r="B179" s="194" t="s">
        <v>253</v>
      </c>
      <c r="C179" s="147" t="s">
        <v>1056</v>
      </c>
      <c r="D179" s="178" t="s">
        <v>1057</v>
      </c>
      <c r="E179" s="184" t="s">
        <v>1570</v>
      </c>
      <c r="F179" s="102"/>
      <c r="G179" s="86">
        <v>43759</v>
      </c>
      <c r="H179" s="9">
        <v>1</v>
      </c>
      <c r="I179" s="86">
        <v>43762</v>
      </c>
      <c r="J179" s="9">
        <v>1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s="21" customFormat="1">
      <c r="A180" s="196" t="s">
        <v>1759</v>
      </c>
      <c r="B180" s="194" t="s">
        <v>254</v>
      </c>
      <c r="C180" s="147" t="s">
        <v>1456</v>
      </c>
      <c r="D180" s="178" t="s">
        <v>1458</v>
      </c>
      <c r="E180" s="184" t="s">
        <v>702</v>
      </c>
      <c r="F180" s="102"/>
      <c r="G180" s="86">
        <v>43760</v>
      </c>
      <c r="H180" s="9">
        <v>1</v>
      </c>
      <c r="I180" s="86">
        <v>43763</v>
      </c>
      <c r="J180" s="9">
        <v>1</v>
      </c>
    </row>
    <row r="181" spans="1:32" s="21" customFormat="1">
      <c r="A181" s="196" t="s">
        <v>1759</v>
      </c>
      <c r="B181" s="194" t="s">
        <v>255</v>
      </c>
      <c r="C181" s="147" t="s">
        <v>1440</v>
      </c>
      <c r="D181" s="178" t="s">
        <v>1738</v>
      </c>
      <c r="E181" s="184" t="s">
        <v>1571</v>
      </c>
      <c r="F181" s="102" t="s">
        <v>1830</v>
      </c>
      <c r="G181" s="86">
        <v>43759</v>
      </c>
      <c r="H181" s="9">
        <v>1</v>
      </c>
      <c r="I181" s="86">
        <v>43762</v>
      </c>
      <c r="J181" s="9">
        <v>1</v>
      </c>
    </row>
    <row r="182" spans="1:32" s="48" customFormat="1">
      <c r="A182" s="196" t="s">
        <v>1759</v>
      </c>
      <c r="B182" s="194" t="s">
        <v>256</v>
      </c>
      <c r="C182" s="147" t="s">
        <v>1159</v>
      </c>
      <c r="D182" s="178" t="s">
        <v>1743</v>
      </c>
      <c r="E182" s="184" t="s">
        <v>1572</v>
      </c>
      <c r="F182" s="102" t="s">
        <v>1831</v>
      </c>
      <c r="G182" s="86">
        <v>43768</v>
      </c>
      <c r="H182" s="9">
        <v>1</v>
      </c>
      <c r="I182" s="86">
        <v>43769</v>
      </c>
      <c r="J182" s="9">
        <v>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s="48" customFormat="1">
      <c r="A183" s="196" t="s">
        <v>1759</v>
      </c>
      <c r="B183" s="194" t="s">
        <v>257</v>
      </c>
      <c r="C183" s="147" t="s">
        <v>1652</v>
      </c>
      <c r="D183" s="178" t="s">
        <v>1263</v>
      </c>
      <c r="E183" s="184" t="s">
        <v>1573</v>
      </c>
      <c r="F183" s="102"/>
      <c r="G183" s="86">
        <v>43760</v>
      </c>
      <c r="H183" s="9">
        <v>1</v>
      </c>
      <c r="I183" s="86">
        <v>43763</v>
      </c>
      <c r="J183" s="9">
        <v>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s="48" customFormat="1">
      <c r="A184" s="196" t="s">
        <v>1759</v>
      </c>
      <c r="B184" s="194" t="s">
        <v>258</v>
      </c>
      <c r="C184" s="147" t="s">
        <v>1116</v>
      </c>
      <c r="D184" s="178" t="s">
        <v>1043</v>
      </c>
      <c r="E184" s="184" t="s">
        <v>1574</v>
      </c>
      <c r="F184" s="102"/>
      <c r="G184" s="86">
        <v>43759</v>
      </c>
      <c r="H184" s="9">
        <v>1</v>
      </c>
      <c r="I184" s="86">
        <v>43762</v>
      </c>
      <c r="J184" s="9">
        <v>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s="48" customFormat="1">
      <c r="A185" s="196" t="s">
        <v>1759</v>
      </c>
      <c r="B185" s="194" t="s">
        <v>259</v>
      </c>
      <c r="C185" s="147" t="s">
        <v>1116</v>
      </c>
      <c r="D185" s="178" t="s">
        <v>1043</v>
      </c>
      <c r="E185" s="184" t="s">
        <v>1574</v>
      </c>
      <c r="F185" s="102"/>
      <c r="G185" s="86">
        <v>43759</v>
      </c>
      <c r="H185" s="9">
        <v>1</v>
      </c>
      <c r="I185" s="86">
        <v>43762</v>
      </c>
      <c r="J185" s="9">
        <v>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s="48" customFormat="1">
      <c r="A186" s="196" t="s">
        <v>1759</v>
      </c>
      <c r="B186" s="194" t="s">
        <v>260</v>
      </c>
      <c r="C186" s="147" t="s">
        <v>1093</v>
      </c>
      <c r="D186" s="178" t="s">
        <v>1052</v>
      </c>
      <c r="E186" s="184" t="s">
        <v>706</v>
      </c>
      <c r="F186" s="102"/>
      <c r="G186" s="86">
        <v>43768</v>
      </c>
      <c r="H186" s="9">
        <v>1</v>
      </c>
      <c r="I186" s="86">
        <v>43769</v>
      </c>
      <c r="J186" s="9">
        <v>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s="48" customFormat="1">
      <c r="A187" s="196" t="s">
        <v>1759</v>
      </c>
      <c r="B187" s="194" t="s">
        <v>261</v>
      </c>
      <c r="C187" s="147" t="s">
        <v>1142</v>
      </c>
      <c r="D187" s="178" t="s">
        <v>1043</v>
      </c>
      <c r="E187" s="184" t="s">
        <v>1001</v>
      </c>
      <c r="F187" s="102" t="s">
        <v>1832</v>
      </c>
      <c r="G187" s="86">
        <v>43768</v>
      </c>
      <c r="H187" s="9">
        <v>1</v>
      </c>
      <c r="I187" s="86">
        <v>43769</v>
      </c>
      <c r="J187" s="9">
        <v>1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s="48" customFormat="1">
      <c r="A188" s="196" t="s">
        <v>1759</v>
      </c>
      <c r="B188" s="194" t="s">
        <v>262</v>
      </c>
      <c r="C188" s="147" t="s">
        <v>1172</v>
      </c>
      <c r="D188" s="178" t="s">
        <v>1041</v>
      </c>
      <c r="E188" s="184" t="s">
        <v>1575</v>
      </c>
      <c r="F188" s="102" t="s">
        <v>1833</v>
      </c>
      <c r="G188" s="86">
        <v>43767</v>
      </c>
      <c r="H188" s="9">
        <v>1</v>
      </c>
      <c r="I188" s="86">
        <v>43768</v>
      </c>
      <c r="J188" s="9">
        <v>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s="48" customFormat="1">
      <c r="A189" s="196" t="s">
        <v>1759</v>
      </c>
      <c r="B189" s="194" t="s">
        <v>263</v>
      </c>
      <c r="C189" s="147" t="s">
        <v>1653</v>
      </c>
      <c r="D189" s="178" t="s">
        <v>1043</v>
      </c>
      <c r="E189" s="184" t="s">
        <v>1576</v>
      </c>
      <c r="F189" s="102"/>
      <c r="G189" s="86">
        <v>43767</v>
      </c>
      <c r="H189" s="9">
        <v>1</v>
      </c>
      <c r="I189" s="86">
        <v>43768</v>
      </c>
      <c r="J189" s="9">
        <v>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s="21" customFormat="1">
      <c r="A190" s="196" t="s">
        <v>1759</v>
      </c>
      <c r="B190" s="194" t="s">
        <v>264</v>
      </c>
      <c r="C190" s="147" t="s">
        <v>1442</v>
      </c>
      <c r="D190" s="178" t="s">
        <v>1710</v>
      </c>
      <c r="E190" s="184" t="s">
        <v>922</v>
      </c>
      <c r="F190" s="102"/>
      <c r="G190" s="86">
        <v>43762</v>
      </c>
      <c r="H190" s="9">
        <v>1</v>
      </c>
      <c r="I190" s="86">
        <v>43766</v>
      </c>
      <c r="J190" s="9">
        <v>1</v>
      </c>
    </row>
    <row r="191" spans="1:32" s="48" customFormat="1">
      <c r="A191" s="196" t="s">
        <v>1759</v>
      </c>
      <c r="B191" s="194" t="s">
        <v>265</v>
      </c>
      <c r="C191" s="147" t="s">
        <v>1042</v>
      </c>
      <c r="D191" s="178" t="s">
        <v>1043</v>
      </c>
      <c r="E191" s="184" t="s">
        <v>1577</v>
      </c>
      <c r="F191" s="102" t="s">
        <v>1834</v>
      </c>
      <c r="G191" s="86">
        <v>43753</v>
      </c>
      <c r="H191" s="9">
        <v>1</v>
      </c>
      <c r="I191" s="86">
        <v>43761</v>
      </c>
      <c r="J191" s="9">
        <v>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s="21" customFormat="1">
      <c r="A192" s="196" t="s">
        <v>1759</v>
      </c>
      <c r="B192" s="194" t="s">
        <v>266</v>
      </c>
      <c r="C192" s="147" t="s">
        <v>1654</v>
      </c>
      <c r="D192" s="178" t="s">
        <v>1731</v>
      </c>
      <c r="E192" s="184" t="s">
        <v>710</v>
      </c>
      <c r="F192" s="102"/>
      <c r="G192" s="86">
        <v>43767</v>
      </c>
      <c r="H192" s="9">
        <v>1</v>
      </c>
      <c r="I192" s="86">
        <v>43768</v>
      </c>
      <c r="J192" s="9">
        <v>1</v>
      </c>
    </row>
    <row r="193" spans="1:32" s="48" customFormat="1">
      <c r="A193" s="196" t="s">
        <v>1759</v>
      </c>
      <c r="B193" s="194" t="s">
        <v>267</v>
      </c>
      <c r="C193" s="147" t="s">
        <v>1654</v>
      </c>
      <c r="D193" s="178" t="s">
        <v>1043</v>
      </c>
      <c r="E193" s="184" t="s">
        <v>926</v>
      </c>
      <c r="F193" s="102"/>
      <c r="G193" s="86">
        <v>43767</v>
      </c>
      <c r="H193" s="9">
        <v>1</v>
      </c>
      <c r="I193" s="86">
        <v>43768</v>
      </c>
      <c r="J193" s="9">
        <v>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s="48" customFormat="1">
      <c r="A194" s="196" t="s">
        <v>1759</v>
      </c>
      <c r="B194" s="194" t="s">
        <v>268</v>
      </c>
      <c r="C194" s="147" t="s">
        <v>1337</v>
      </c>
      <c r="D194" s="178" t="s">
        <v>1263</v>
      </c>
      <c r="E194" s="184" t="s">
        <v>1578</v>
      </c>
      <c r="F194" s="102"/>
      <c r="G194" s="86">
        <v>43766</v>
      </c>
      <c r="H194" s="9">
        <v>1</v>
      </c>
      <c r="I194" s="86">
        <v>43767</v>
      </c>
      <c r="J194" s="9">
        <v>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s="48" customFormat="1">
      <c r="A195" s="196" t="s">
        <v>1759</v>
      </c>
      <c r="B195" s="194" t="s">
        <v>269</v>
      </c>
      <c r="C195" s="147" t="s">
        <v>1319</v>
      </c>
      <c r="D195" s="178" t="s">
        <v>1710</v>
      </c>
      <c r="E195" s="184" t="s">
        <v>1579</v>
      </c>
      <c r="F195" s="102"/>
      <c r="G195" s="86">
        <v>43760</v>
      </c>
      <c r="H195" s="9">
        <v>1</v>
      </c>
      <c r="I195" s="86">
        <v>43763</v>
      </c>
      <c r="J195" s="9">
        <v>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s="48" customFormat="1">
      <c r="A196" s="196" t="s">
        <v>1759</v>
      </c>
      <c r="B196" s="194" t="s">
        <v>270</v>
      </c>
      <c r="C196" s="147" t="s">
        <v>1319</v>
      </c>
      <c r="D196" s="178" t="s">
        <v>1710</v>
      </c>
      <c r="E196" s="184" t="s">
        <v>1579</v>
      </c>
      <c r="F196" s="102"/>
      <c r="G196" s="86">
        <v>43760</v>
      </c>
      <c r="H196" s="9">
        <v>1</v>
      </c>
      <c r="I196" s="86">
        <v>43763</v>
      </c>
      <c r="J196" s="9">
        <v>1</v>
      </c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s="48" customFormat="1">
      <c r="A197" s="196" t="s">
        <v>1759</v>
      </c>
      <c r="B197" s="194" t="s">
        <v>271</v>
      </c>
      <c r="C197" s="147" t="s">
        <v>1328</v>
      </c>
      <c r="D197" s="178" t="s">
        <v>1743</v>
      </c>
      <c r="E197" s="184" t="s">
        <v>1580</v>
      </c>
      <c r="F197" s="102" t="s">
        <v>1835</v>
      </c>
      <c r="G197" s="86">
        <v>43756</v>
      </c>
      <c r="H197" s="9">
        <v>1</v>
      </c>
      <c r="I197" s="86">
        <v>43762</v>
      </c>
      <c r="J197" s="9">
        <v>1</v>
      </c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s="48" customFormat="1">
      <c r="A198" s="196" t="s">
        <v>1759</v>
      </c>
      <c r="B198" s="194" t="s">
        <v>1922</v>
      </c>
      <c r="C198" s="147" t="s">
        <v>1923</v>
      </c>
      <c r="D198" s="178" t="s">
        <v>1924</v>
      </c>
      <c r="E198" s="184" t="s">
        <v>1580</v>
      </c>
      <c r="F198" s="102"/>
      <c r="G198" s="86"/>
      <c r="H198" s="9"/>
      <c r="I198" s="86"/>
      <c r="J198" s="9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s="48" customFormat="1">
      <c r="A199" s="196" t="s">
        <v>1759</v>
      </c>
      <c r="B199" s="194" t="s">
        <v>273</v>
      </c>
      <c r="C199" s="147" t="s">
        <v>1360</v>
      </c>
      <c r="D199" s="178" t="s">
        <v>1751</v>
      </c>
      <c r="E199" s="184" t="s">
        <v>1581</v>
      </c>
      <c r="F199" s="102" t="s">
        <v>1836</v>
      </c>
      <c r="G199" s="86">
        <v>43763</v>
      </c>
      <c r="H199" s="9">
        <v>1</v>
      </c>
      <c r="I199" s="86">
        <v>43766</v>
      </c>
      <c r="J199" s="9">
        <v>1</v>
      </c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s="21" customFormat="1">
      <c r="A200" s="196" t="s">
        <v>1759</v>
      </c>
      <c r="B200" s="194" t="s">
        <v>274</v>
      </c>
      <c r="C200" s="147" t="s">
        <v>1444</v>
      </c>
      <c r="D200" s="178" t="s">
        <v>1731</v>
      </c>
      <c r="E200" s="184" t="s">
        <v>1005</v>
      </c>
      <c r="F200" s="102"/>
      <c r="G200" s="86">
        <v>43769</v>
      </c>
      <c r="H200" s="9">
        <v>1</v>
      </c>
      <c r="I200" s="86">
        <v>43770</v>
      </c>
      <c r="J200" s="9">
        <v>1</v>
      </c>
    </row>
    <row r="201" spans="1:32" s="48" customFormat="1">
      <c r="A201" s="196" t="s">
        <v>1759</v>
      </c>
      <c r="B201" s="194" t="s">
        <v>275</v>
      </c>
      <c r="C201" s="147" t="s">
        <v>1284</v>
      </c>
      <c r="D201" s="178" t="s">
        <v>1710</v>
      </c>
      <c r="E201" s="184" t="s">
        <v>1582</v>
      </c>
      <c r="F201" s="102" t="s">
        <v>1837</v>
      </c>
      <c r="G201" s="86">
        <v>43768</v>
      </c>
      <c r="H201" s="9">
        <v>1</v>
      </c>
      <c r="I201" s="86">
        <v>43769</v>
      </c>
      <c r="J201" s="9">
        <v>1</v>
      </c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s="48" customFormat="1">
      <c r="A202" s="196" t="s">
        <v>1759</v>
      </c>
      <c r="B202" s="194" t="s">
        <v>276</v>
      </c>
      <c r="C202" s="147" t="s">
        <v>1284</v>
      </c>
      <c r="D202" s="178" t="s">
        <v>1710</v>
      </c>
      <c r="E202" s="184" t="s">
        <v>1582</v>
      </c>
      <c r="F202" s="102"/>
      <c r="G202" s="86">
        <v>43768</v>
      </c>
      <c r="H202" s="9">
        <v>1</v>
      </c>
      <c r="I202" s="86">
        <v>43769</v>
      </c>
      <c r="J202" s="9">
        <v>1</v>
      </c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s="48" customFormat="1">
      <c r="A203" s="196" t="s">
        <v>1759</v>
      </c>
      <c r="B203" s="194" t="s">
        <v>277</v>
      </c>
      <c r="C203" s="147" t="s">
        <v>1162</v>
      </c>
      <c r="D203" s="178" t="s">
        <v>1057</v>
      </c>
      <c r="E203" s="184" t="s">
        <v>1583</v>
      </c>
      <c r="F203" s="102" t="s">
        <v>1838</v>
      </c>
      <c r="G203" s="86">
        <v>43754</v>
      </c>
      <c r="H203" s="9">
        <v>1</v>
      </c>
      <c r="I203" s="86">
        <v>43761</v>
      </c>
      <c r="J203" s="9">
        <v>1</v>
      </c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s="48" customFormat="1">
      <c r="A204" s="196" t="s">
        <v>1759</v>
      </c>
      <c r="B204" s="194" t="s">
        <v>278</v>
      </c>
      <c r="C204" s="147" t="s">
        <v>1136</v>
      </c>
      <c r="D204" s="178" t="s">
        <v>1731</v>
      </c>
      <c r="E204" s="184" t="s">
        <v>1584</v>
      </c>
      <c r="F204" s="102" t="s">
        <v>1839</v>
      </c>
      <c r="G204" s="86">
        <v>43767</v>
      </c>
      <c r="H204" s="9">
        <v>1</v>
      </c>
      <c r="I204" s="86">
        <v>43768</v>
      </c>
      <c r="J204" s="9">
        <v>1</v>
      </c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s="48" customFormat="1">
      <c r="A205" s="196" t="s">
        <v>1759</v>
      </c>
      <c r="B205" s="194" t="s">
        <v>279</v>
      </c>
      <c r="C205" s="147" t="s">
        <v>1655</v>
      </c>
      <c r="D205" s="178" t="s">
        <v>1263</v>
      </c>
      <c r="E205" s="184" t="s">
        <v>1585</v>
      </c>
      <c r="F205" s="102" t="s">
        <v>1840</v>
      </c>
      <c r="G205" s="86">
        <v>43767</v>
      </c>
      <c r="H205" s="9">
        <v>1</v>
      </c>
      <c r="I205" s="86">
        <v>43768</v>
      </c>
      <c r="J205" s="9">
        <v>1</v>
      </c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s="48" customFormat="1">
      <c r="A206" s="196" t="s">
        <v>1759</v>
      </c>
      <c r="B206" s="194" t="s">
        <v>280</v>
      </c>
      <c r="C206" s="147" t="s">
        <v>1655</v>
      </c>
      <c r="D206" s="178" t="s">
        <v>1263</v>
      </c>
      <c r="E206" s="184" t="s">
        <v>1585</v>
      </c>
      <c r="F206" s="102"/>
      <c r="G206" s="86">
        <v>43767</v>
      </c>
      <c r="H206" s="9">
        <v>1</v>
      </c>
      <c r="I206" s="86">
        <v>43768</v>
      </c>
      <c r="J206" s="9">
        <v>1</v>
      </c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s="48" customFormat="1">
      <c r="A207" s="196" t="s">
        <v>1759</v>
      </c>
      <c r="B207" s="194" t="s">
        <v>1925</v>
      </c>
      <c r="C207" s="147" t="s">
        <v>1927</v>
      </c>
      <c r="D207" s="178" t="s">
        <v>1263</v>
      </c>
      <c r="E207" s="184"/>
      <c r="F207" s="102" t="s">
        <v>1928</v>
      </c>
      <c r="G207" s="86"/>
      <c r="H207" s="9"/>
      <c r="I207" s="86"/>
      <c r="J207" s="9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s="48" customFormat="1">
      <c r="A208" s="196" t="s">
        <v>1759</v>
      </c>
      <c r="B208" s="194" t="s">
        <v>1926</v>
      </c>
      <c r="C208" s="147" t="s">
        <v>1927</v>
      </c>
      <c r="D208" s="178" t="s">
        <v>1263</v>
      </c>
      <c r="E208" s="184"/>
      <c r="F208" s="102" t="s">
        <v>1928</v>
      </c>
      <c r="G208" s="86"/>
      <c r="H208" s="9"/>
      <c r="I208" s="86"/>
      <c r="J208" s="9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s="21" customFormat="1">
      <c r="A209" s="196" t="s">
        <v>1759</v>
      </c>
      <c r="B209" s="194" t="s">
        <v>283</v>
      </c>
      <c r="C209" s="147" t="s">
        <v>1446</v>
      </c>
      <c r="D209" s="178" t="s">
        <v>1724</v>
      </c>
      <c r="E209" s="184" t="s">
        <v>930</v>
      </c>
      <c r="F209" s="102" t="s">
        <v>1841</v>
      </c>
      <c r="G209" s="86">
        <v>43767</v>
      </c>
      <c r="H209" s="9">
        <v>1</v>
      </c>
      <c r="I209" s="86">
        <v>43768</v>
      </c>
      <c r="J209" s="9">
        <v>1</v>
      </c>
    </row>
    <row r="210" spans="1:32" s="21" customFormat="1">
      <c r="A210" s="196" t="s">
        <v>1759</v>
      </c>
      <c r="B210" s="194" t="s">
        <v>284</v>
      </c>
      <c r="C210" s="147" t="s">
        <v>1446</v>
      </c>
      <c r="D210" s="178" t="s">
        <v>1724</v>
      </c>
      <c r="E210" s="184" t="s">
        <v>930</v>
      </c>
      <c r="F210" s="102"/>
      <c r="G210" s="86">
        <v>43767</v>
      </c>
      <c r="H210" s="9">
        <v>1</v>
      </c>
      <c r="I210" s="86">
        <v>43768</v>
      </c>
      <c r="J210" s="9">
        <v>1</v>
      </c>
    </row>
    <row r="211" spans="1:32" s="48" customFormat="1">
      <c r="A211" s="196" t="s">
        <v>1759</v>
      </c>
      <c r="B211" s="194" t="s">
        <v>285</v>
      </c>
      <c r="C211" s="147" t="s">
        <v>1306</v>
      </c>
      <c r="D211" s="178" t="s">
        <v>1710</v>
      </c>
      <c r="E211" s="184" t="s">
        <v>1586</v>
      </c>
      <c r="F211" s="102" t="s">
        <v>1842</v>
      </c>
      <c r="G211" s="86">
        <v>43769</v>
      </c>
      <c r="H211" s="9">
        <v>1</v>
      </c>
      <c r="I211" s="86">
        <v>43770</v>
      </c>
      <c r="J211" s="9">
        <v>1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s="48" customFormat="1">
      <c r="A212" s="196" t="s">
        <v>1759</v>
      </c>
      <c r="B212" s="194" t="s">
        <v>286</v>
      </c>
      <c r="C212" s="147" t="s">
        <v>1306</v>
      </c>
      <c r="D212" s="178" t="s">
        <v>1710</v>
      </c>
      <c r="E212" s="184" t="s">
        <v>1586</v>
      </c>
      <c r="F212" s="102"/>
      <c r="G212" s="86">
        <v>43769</v>
      </c>
      <c r="H212" s="9">
        <v>1</v>
      </c>
      <c r="I212" s="86">
        <v>43770</v>
      </c>
      <c r="J212" s="9">
        <v>1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s="48" customFormat="1">
      <c r="A213" s="196" t="s">
        <v>1759</v>
      </c>
      <c r="B213" s="194" t="s">
        <v>287</v>
      </c>
      <c r="C213" s="147" t="s">
        <v>1313</v>
      </c>
      <c r="D213" s="178" t="s">
        <v>1263</v>
      </c>
      <c r="E213" s="184" t="s">
        <v>934</v>
      </c>
      <c r="F213" s="102"/>
      <c r="G213" s="86">
        <v>43769</v>
      </c>
      <c r="H213" s="9">
        <v>1</v>
      </c>
      <c r="I213" s="86">
        <v>43770</v>
      </c>
      <c r="J213" s="9">
        <v>1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s="48" customFormat="1">
      <c r="A214" s="196" t="s">
        <v>1759</v>
      </c>
      <c r="B214" s="194" t="s">
        <v>288</v>
      </c>
      <c r="C214" s="147" t="s">
        <v>1061</v>
      </c>
      <c r="D214" s="178" t="s">
        <v>1039</v>
      </c>
      <c r="E214" s="184" t="s">
        <v>714</v>
      </c>
      <c r="F214" s="102" t="s">
        <v>1843</v>
      </c>
      <c r="G214" s="86">
        <v>43755</v>
      </c>
      <c r="H214" s="9">
        <v>1</v>
      </c>
      <c r="I214" s="86">
        <v>43763</v>
      </c>
      <c r="J214" s="9">
        <v>1</v>
      </c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s="48" customFormat="1">
      <c r="A215" s="196" t="s">
        <v>1759</v>
      </c>
      <c r="B215" s="194" t="s">
        <v>289</v>
      </c>
      <c r="C215" s="147" t="s">
        <v>1194</v>
      </c>
      <c r="D215" s="178" t="s">
        <v>1195</v>
      </c>
      <c r="E215" s="184" t="s">
        <v>1587</v>
      </c>
      <c r="F215" s="102"/>
      <c r="G215" s="86">
        <v>43753</v>
      </c>
      <c r="H215" s="9">
        <v>1</v>
      </c>
      <c r="I215" s="86">
        <v>43761</v>
      </c>
      <c r="J215" s="9">
        <v>1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s="48" customFormat="1">
      <c r="A216" s="196" t="s">
        <v>1759</v>
      </c>
      <c r="B216" s="194" t="s">
        <v>290</v>
      </c>
      <c r="C216" s="147" t="s">
        <v>1269</v>
      </c>
      <c r="D216" s="178" t="s">
        <v>1263</v>
      </c>
      <c r="E216" s="184" t="s">
        <v>1588</v>
      </c>
      <c r="F216" s="102"/>
      <c r="G216" s="86">
        <v>43755</v>
      </c>
      <c r="H216" s="9">
        <v>1</v>
      </c>
      <c r="I216" s="86">
        <v>43762</v>
      </c>
      <c r="J216" s="9">
        <v>1</v>
      </c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s="21" customFormat="1">
      <c r="A217" s="196" t="s">
        <v>1759</v>
      </c>
      <c r="B217" s="194" t="s">
        <v>291</v>
      </c>
      <c r="C217" s="147" t="s">
        <v>1448</v>
      </c>
      <c r="D217" s="178" t="s">
        <v>1731</v>
      </c>
      <c r="E217" s="184" t="s">
        <v>1589</v>
      </c>
      <c r="F217" s="102"/>
      <c r="G217" s="86">
        <v>43768</v>
      </c>
      <c r="H217" s="9">
        <v>1</v>
      </c>
      <c r="I217" s="86">
        <v>43769</v>
      </c>
      <c r="J217" s="9">
        <v>1</v>
      </c>
    </row>
    <row r="218" spans="1:32" s="48" customFormat="1">
      <c r="A218" s="196" t="s">
        <v>1759</v>
      </c>
      <c r="B218" s="194" t="s">
        <v>292</v>
      </c>
      <c r="C218" s="147" t="s">
        <v>1346</v>
      </c>
      <c r="D218" s="178" t="s">
        <v>1041</v>
      </c>
      <c r="E218" s="184" t="s">
        <v>1590</v>
      </c>
      <c r="F218" s="102" t="s">
        <v>1844</v>
      </c>
      <c r="G218" s="86">
        <v>43758</v>
      </c>
      <c r="H218" s="9">
        <v>1</v>
      </c>
      <c r="I218" s="86">
        <v>43762</v>
      </c>
      <c r="J218" s="9">
        <v>1</v>
      </c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s="48" customFormat="1">
      <c r="A219" s="196" t="s">
        <v>1759</v>
      </c>
      <c r="B219" s="194" t="s">
        <v>293</v>
      </c>
      <c r="C219" s="147" t="s">
        <v>1209</v>
      </c>
      <c r="D219" s="178" t="s">
        <v>1210</v>
      </c>
      <c r="E219" s="184" t="s">
        <v>1591</v>
      </c>
      <c r="F219" s="102"/>
      <c r="G219" s="86">
        <v>43756</v>
      </c>
      <c r="H219" s="9">
        <v>1</v>
      </c>
      <c r="I219" s="86">
        <v>43762</v>
      </c>
      <c r="J219" s="9">
        <v>1</v>
      </c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1:32" s="48" customFormat="1">
      <c r="A220" s="196" t="s">
        <v>1759</v>
      </c>
      <c r="B220" s="194" t="s">
        <v>294</v>
      </c>
      <c r="C220" s="147" t="s">
        <v>1746</v>
      </c>
      <c r="D220" s="178" t="s">
        <v>1747</v>
      </c>
      <c r="E220" s="184" t="s">
        <v>1008</v>
      </c>
      <c r="F220" s="102"/>
      <c r="G220" s="86">
        <v>43765</v>
      </c>
      <c r="H220" s="9">
        <v>1</v>
      </c>
      <c r="I220" s="86">
        <v>43767</v>
      </c>
      <c r="J220" s="9">
        <v>1</v>
      </c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1:32" s="21" customFormat="1">
      <c r="A221" s="196" t="s">
        <v>1760</v>
      </c>
      <c r="B221" s="194" t="s">
        <v>295</v>
      </c>
      <c r="C221" s="147" t="s">
        <v>1461</v>
      </c>
      <c r="D221" s="178" t="s">
        <v>1388</v>
      </c>
      <c r="E221" s="184" t="s">
        <v>1592</v>
      </c>
      <c r="F221" s="102" t="s">
        <v>1845</v>
      </c>
      <c r="G221" s="86">
        <v>43768</v>
      </c>
      <c r="H221" s="9">
        <v>1</v>
      </c>
      <c r="I221" s="86">
        <v>43769</v>
      </c>
      <c r="J221" s="9">
        <v>1</v>
      </c>
    </row>
    <row r="222" spans="1:32" s="21" customFormat="1">
      <c r="A222" s="196" t="s">
        <v>1759</v>
      </c>
      <c r="B222" s="194" t="s">
        <v>296</v>
      </c>
      <c r="C222" s="147" t="s">
        <v>1472</v>
      </c>
      <c r="D222" s="178" t="s">
        <v>1709</v>
      </c>
      <c r="E222" s="184" t="s">
        <v>1593</v>
      </c>
      <c r="F222" s="102" t="s">
        <v>1846</v>
      </c>
      <c r="G222" s="86">
        <v>43767</v>
      </c>
      <c r="H222" s="9">
        <v>1</v>
      </c>
      <c r="I222" s="86">
        <v>43768</v>
      </c>
      <c r="J222" s="9">
        <v>1</v>
      </c>
    </row>
    <row r="223" spans="1:32" s="48" customFormat="1">
      <c r="A223" s="196" t="s">
        <v>1759</v>
      </c>
      <c r="B223" s="194" t="s">
        <v>297</v>
      </c>
      <c r="C223" s="147" t="s">
        <v>1118</v>
      </c>
      <c r="D223" s="178" t="s">
        <v>1043</v>
      </c>
      <c r="E223" s="184" t="s">
        <v>1594</v>
      </c>
      <c r="F223" s="102" t="s">
        <v>1847</v>
      </c>
      <c r="G223" s="86">
        <v>43759</v>
      </c>
      <c r="H223" s="9">
        <v>1</v>
      </c>
      <c r="I223" s="86">
        <v>43762</v>
      </c>
      <c r="J223" s="9">
        <v>1</v>
      </c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1:32" s="21" customFormat="1">
      <c r="A224" s="196" t="s">
        <v>1759</v>
      </c>
      <c r="B224" s="194" t="s">
        <v>298</v>
      </c>
      <c r="C224" s="147" t="s">
        <v>1468</v>
      </c>
      <c r="D224" s="178" t="s">
        <v>1731</v>
      </c>
      <c r="E224" s="184" t="s">
        <v>1595</v>
      </c>
      <c r="F224" s="102"/>
      <c r="G224" s="86">
        <v>43767</v>
      </c>
      <c r="H224" s="9">
        <v>1</v>
      </c>
      <c r="I224" s="86">
        <v>43768</v>
      </c>
      <c r="J224" s="9">
        <v>1</v>
      </c>
    </row>
    <row r="225" spans="1:32" s="48" customFormat="1">
      <c r="A225" s="196" t="s">
        <v>1759</v>
      </c>
      <c r="B225" s="194" t="s">
        <v>299</v>
      </c>
      <c r="C225" s="147" t="s">
        <v>1178</v>
      </c>
      <c r="D225" s="178" t="s">
        <v>1043</v>
      </c>
      <c r="E225" s="184" t="s">
        <v>1618</v>
      </c>
      <c r="F225" s="102"/>
      <c r="G225" s="86">
        <v>43756</v>
      </c>
      <c r="H225" s="9">
        <v>1</v>
      </c>
      <c r="I225" s="86">
        <v>43762</v>
      </c>
      <c r="J225" s="9">
        <v>1</v>
      </c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1:32" s="48" customFormat="1">
      <c r="A226" s="196" t="s">
        <v>1759</v>
      </c>
      <c r="B226" s="194" t="s">
        <v>300</v>
      </c>
      <c r="C226" s="147" t="s">
        <v>1224</v>
      </c>
      <c r="D226" s="178" t="s">
        <v>1043</v>
      </c>
      <c r="E226" s="184" t="s">
        <v>1596</v>
      </c>
      <c r="F226" s="102" t="s">
        <v>1848</v>
      </c>
      <c r="G226" s="86">
        <v>43755</v>
      </c>
      <c r="H226" s="9">
        <v>1</v>
      </c>
      <c r="I226" s="86">
        <v>43762</v>
      </c>
      <c r="J226" s="9">
        <v>1</v>
      </c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1:32" s="48" customFormat="1">
      <c r="A227" s="196" t="s">
        <v>1759</v>
      </c>
      <c r="B227" s="194" t="s">
        <v>301</v>
      </c>
      <c r="C227" s="147" t="s">
        <v>1180</v>
      </c>
      <c r="D227" s="178" t="s">
        <v>1043</v>
      </c>
      <c r="E227" s="184" t="s">
        <v>1597</v>
      </c>
      <c r="F227" s="102"/>
      <c r="G227" s="86">
        <v>43767</v>
      </c>
      <c r="H227" s="9">
        <v>1</v>
      </c>
      <c r="I227" s="86">
        <v>43768</v>
      </c>
      <c r="J227" s="9">
        <v>1</v>
      </c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1:32" s="48" customFormat="1">
      <c r="A228" s="196" t="s">
        <v>1929</v>
      </c>
      <c r="B228" s="194" t="s">
        <v>1930</v>
      </c>
      <c r="C228" s="147" t="s">
        <v>1931</v>
      </c>
      <c r="D228" s="178" t="s">
        <v>1872</v>
      </c>
      <c r="E228" s="184"/>
      <c r="F228" s="102"/>
      <c r="G228" s="86"/>
      <c r="H228" s="9"/>
      <c r="I228" s="86"/>
      <c r="J228" s="9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1:32" s="48" customFormat="1">
      <c r="A229" s="196" t="s">
        <v>1759</v>
      </c>
      <c r="B229" s="194" t="s">
        <v>303</v>
      </c>
      <c r="C229" s="147" t="s">
        <v>1182</v>
      </c>
      <c r="D229" s="178" t="s">
        <v>1710</v>
      </c>
      <c r="E229" s="184" t="s">
        <v>1598</v>
      </c>
      <c r="F229" s="102" t="s">
        <v>1849</v>
      </c>
      <c r="G229" s="86">
        <v>43754</v>
      </c>
      <c r="H229" s="9">
        <v>1</v>
      </c>
      <c r="I229" s="86">
        <v>43761</v>
      </c>
      <c r="J229" s="9">
        <v>1</v>
      </c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1:32" s="48" customFormat="1">
      <c r="A230" s="196" t="s">
        <v>1759</v>
      </c>
      <c r="B230" s="194" t="s">
        <v>304</v>
      </c>
      <c r="C230" s="147" t="s">
        <v>1049</v>
      </c>
      <c r="D230" s="178" t="s">
        <v>1041</v>
      </c>
      <c r="E230" s="184" t="s">
        <v>718</v>
      </c>
      <c r="F230" s="102"/>
      <c r="G230" s="86">
        <v>43766</v>
      </c>
      <c r="H230" s="9">
        <v>1</v>
      </c>
      <c r="I230" s="86">
        <v>43767</v>
      </c>
      <c r="J230" s="9">
        <v>1</v>
      </c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1:32" s="48" customFormat="1">
      <c r="A231" s="196" t="s">
        <v>1759</v>
      </c>
      <c r="B231" s="194" t="s">
        <v>305</v>
      </c>
      <c r="C231" s="147" t="s">
        <v>1290</v>
      </c>
      <c r="D231" s="178" t="s">
        <v>1263</v>
      </c>
      <c r="E231" s="184" t="s">
        <v>722</v>
      </c>
      <c r="F231" s="102"/>
      <c r="G231" s="86">
        <v>43760</v>
      </c>
      <c r="H231" s="9">
        <v>1</v>
      </c>
      <c r="I231" s="86">
        <v>43763</v>
      </c>
      <c r="J231" s="9">
        <v>1</v>
      </c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1:32" s="48" customFormat="1">
      <c r="A232" s="196" t="s">
        <v>1929</v>
      </c>
      <c r="B232" s="194" t="s">
        <v>1932</v>
      </c>
      <c r="C232" s="147" t="s">
        <v>1933</v>
      </c>
      <c r="D232" s="178"/>
      <c r="E232" s="184"/>
      <c r="F232" s="102"/>
      <c r="G232" s="86"/>
      <c r="H232" s="9"/>
      <c r="I232" s="86"/>
      <c r="J232" s="9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1:32" s="21" customFormat="1">
      <c r="A233" s="196" t="s">
        <v>1759</v>
      </c>
      <c r="B233" s="194" t="s">
        <v>307</v>
      </c>
      <c r="C233" s="147" t="s">
        <v>1656</v>
      </c>
      <c r="D233" s="178" t="s">
        <v>1731</v>
      </c>
      <c r="E233" s="184" t="s">
        <v>1011</v>
      </c>
      <c r="F233" s="102"/>
      <c r="G233" s="86">
        <v>43770</v>
      </c>
      <c r="H233" s="9">
        <v>1</v>
      </c>
      <c r="I233" s="86">
        <v>43770</v>
      </c>
      <c r="J233" s="9">
        <v>1</v>
      </c>
    </row>
    <row r="234" spans="1:32" s="21" customFormat="1">
      <c r="A234" s="196" t="s">
        <v>1929</v>
      </c>
      <c r="B234" s="194" t="s">
        <v>1934</v>
      </c>
      <c r="C234" s="147" t="s">
        <v>1935</v>
      </c>
      <c r="D234" s="178" t="s">
        <v>1936</v>
      </c>
      <c r="E234" s="184"/>
      <c r="F234" s="102"/>
      <c r="G234" s="86"/>
      <c r="H234" s="9"/>
      <c r="I234" s="86"/>
      <c r="J234" s="9"/>
    </row>
    <row r="235" spans="1:32" s="48" customFormat="1">
      <c r="A235" s="196" t="s">
        <v>1759</v>
      </c>
      <c r="B235" s="194" t="s">
        <v>309</v>
      </c>
      <c r="C235" s="147" t="s">
        <v>1657</v>
      </c>
      <c r="D235" s="178" t="s">
        <v>1710</v>
      </c>
      <c r="E235" s="184" t="s">
        <v>938</v>
      </c>
      <c r="F235" s="102" t="s">
        <v>1850</v>
      </c>
      <c r="G235" s="86">
        <v>43767</v>
      </c>
      <c r="H235" s="9">
        <v>1</v>
      </c>
      <c r="I235" s="86">
        <v>43768</v>
      </c>
      <c r="J235" s="9">
        <v>1</v>
      </c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1:32" s="21" customFormat="1">
      <c r="A236" s="196" t="s">
        <v>1759</v>
      </c>
      <c r="B236" s="194" t="s">
        <v>310</v>
      </c>
      <c r="C236" s="147" t="s">
        <v>1739</v>
      </c>
      <c r="D236" s="178" t="s">
        <v>1731</v>
      </c>
      <c r="E236" s="184" t="s">
        <v>1599</v>
      </c>
      <c r="F236" s="102"/>
      <c r="G236" s="86">
        <v>43766</v>
      </c>
      <c r="H236" s="9">
        <v>1</v>
      </c>
      <c r="I236" s="86">
        <v>43767</v>
      </c>
      <c r="J236" s="9">
        <v>1</v>
      </c>
    </row>
    <row r="237" spans="1:32" s="48" customFormat="1">
      <c r="A237" s="196" t="s">
        <v>1759</v>
      </c>
      <c r="B237" s="194" t="s">
        <v>311</v>
      </c>
      <c r="C237" s="147" t="s">
        <v>1037</v>
      </c>
      <c r="D237" s="178" t="s">
        <v>1041</v>
      </c>
      <c r="E237" s="184" t="s">
        <v>1600</v>
      </c>
      <c r="F237" s="102" t="s">
        <v>1851</v>
      </c>
      <c r="G237" s="86">
        <v>43753</v>
      </c>
      <c r="H237" s="9">
        <v>1</v>
      </c>
      <c r="I237" s="86">
        <v>43761</v>
      </c>
      <c r="J237" s="9">
        <v>1</v>
      </c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1:32" s="48" customFormat="1">
      <c r="A238" s="196" t="s">
        <v>1759</v>
      </c>
      <c r="B238" s="194" t="s">
        <v>312</v>
      </c>
      <c r="C238" s="147" t="s">
        <v>1112</v>
      </c>
      <c r="D238" s="178" t="s">
        <v>1057</v>
      </c>
      <c r="E238" s="184" t="s">
        <v>942</v>
      </c>
      <c r="F238" s="102" t="s">
        <v>1852</v>
      </c>
      <c r="G238" s="86">
        <v>43768</v>
      </c>
      <c r="H238" s="9">
        <v>1</v>
      </c>
      <c r="I238" s="86">
        <v>43769</v>
      </c>
      <c r="J238" s="9">
        <v>1</v>
      </c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1:32" s="21" customFormat="1">
      <c r="A239" s="196" t="s">
        <v>1759</v>
      </c>
      <c r="B239" s="194" t="s">
        <v>313</v>
      </c>
      <c r="C239" s="147" t="s">
        <v>1659</v>
      </c>
      <c r="D239" s="178" t="s">
        <v>1740</v>
      </c>
      <c r="E239" s="184" t="s">
        <v>1601</v>
      </c>
      <c r="F239" s="102"/>
      <c r="G239" s="86">
        <v>43755</v>
      </c>
      <c r="H239" s="9">
        <v>1</v>
      </c>
      <c r="I239" s="86">
        <v>43762</v>
      </c>
      <c r="J239" s="9">
        <v>1</v>
      </c>
    </row>
    <row r="240" spans="1:32" s="48" customFormat="1">
      <c r="A240" s="196" t="s">
        <v>1759</v>
      </c>
      <c r="B240" s="194" t="s">
        <v>320</v>
      </c>
      <c r="C240" s="147" t="s">
        <v>1276</v>
      </c>
      <c r="D240" s="178" t="s">
        <v>1277</v>
      </c>
      <c r="E240" s="184" t="s">
        <v>946</v>
      </c>
      <c r="F240" s="102" t="s">
        <v>1853</v>
      </c>
      <c r="G240" s="86">
        <v>43769</v>
      </c>
      <c r="H240" s="9">
        <v>1</v>
      </c>
      <c r="I240" s="86">
        <v>43770</v>
      </c>
      <c r="J240" s="9">
        <v>1</v>
      </c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1:32" s="48" customFormat="1">
      <c r="A241" s="196" t="s">
        <v>1759</v>
      </c>
      <c r="B241" s="194" t="s">
        <v>321</v>
      </c>
      <c r="C241" s="147" t="s">
        <v>1276</v>
      </c>
      <c r="D241" s="178" t="s">
        <v>1277</v>
      </c>
      <c r="E241" s="184" t="s">
        <v>946</v>
      </c>
      <c r="F241" s="102"/>
      <c r="G241" s="86">
        <v>43769</v>
      </c>
      <c r="H241" s="9">
        <v>1</v>
      </c>
      <c r="I241" s="86">
        <v>43770</v>
      </c>
      <c r="J241" s="9">
        <v>1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1:32" s="48" customFormat="1">
      <c r="A242" s="196" t="s">
        <v>1759</v>
      </c>
      <c r="B242" s="194" t="s">
        <v>323</v>
      </c>
      <c r="C242" s="147" t="s">
        <v>1347</v>
      </c>
      <c r="D242" s="178" t="s">
        <v>1348</v>
      </c>
      <c r="E242" s="184" t="s">
        <v>1603</v>
      </c>
      <c r="F242" s="102"/>
      <c r="G242" s="86">
        <v>43754</v>
      </c>
      <c r="H242" s="9">
        <v>1</v>
      </c>
      <c r="I242" s="86">
        <v>43761</v>
      </c>
      <c r="J242" s="9">
        <v>1</v>
      </c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1:32" s="127" customFormat="1">
      <c r="A243" s="196" t="s">
        <v>1759</v>
      </c>
      <c r="B243" s="194" t="s">
        <v>324</v>
      </c>
      <c r="C243" s="147" t="s">
        <v>1451</v>
      </c>
      <c r="D243" s="178" t="s">
        <v>1731</v>
      </c>
      <c r="E243" s="184" t="s">
        <v>1604</v>
      </c>
      <c r="F243" s="102"/>
      <c r="G243" s="120">
        <v>43755</v>
      </c>
      <c r="H243" s="117">
        <v>1</v>
      </c>
      <c r="I243" s="120">
        <v>43762</v>
      </c>
      <c r="J243" s="117">
        <v>1</v>
      </c>
    </row>
    <row r="244" spans="1:32" s="21" customFormat="1">
      <c r="A244" s="196" t="s">
        <v>1759</v>
      </c>
      <c r="B244" s="194" t="s">
        <v>325</v>
      </c>
      <c r="C244" s="147" t="s">
        <v>1453</v>
      </c>
      <c r="D244" s="178" t="s">
        <v>1731</v>
      </c>
      <c r="E244" s="184" t="s">
        <v>1015</v>
      </c>
      <c r="F244" s="102"/>
      <c r="G244" s="86">
        <v>43768</v>
      </c>
      <c r="H244" s="9">
        <v>1</v>
      </c>
      <c r="I244" s="86">
        <v>43769</v>
      </c>
      <c r="J244" s="9">
        <v>1</v>
      </c>
    </row>
    <row r="245" spans="1:32" s="21" customFormat="1">
      <c r="A245" s="196" t="s">
        <v>1759</v>
      </c>
      <c r="B245" s="194" t="s">
        <v>326</v>
      </c>
      <c r="C245" s="147" t="s">
        <v>1418</v>
      </c>
      <c r="D245" s="178" t="s">
        <v>1388</v>
      </c>
      <c r="E245" s="184" t="s">
        <v>1605</v>
      </c>
      <c r="F245" s="102"/>
      <c r="G245" s="86">
        <v>43755</v>
      </c>
      <c r="H245" s="9">
        <v>1</v>
      </c>
      <c r="I245" s="86">
        <v>43762</v>
      </c>
      <c r="J245" s="9">
        <v>1</v>
      </c>
    </row>
    <row r="246" spans="1:32" s="48" customFormat="1">
      <c r="A246" s="196" t="s">
        <v>1759</v>
      </c>
      <c r="B246" s="194" t="s">
        <v>327</v>
      </c>
      <c r="C246" s="147" t="s">
        <v>1114</v>
      </c>
      <c r="D246" s="178" t="s">
        <v>1043</v>
      </c>
      <c r="E246" s="184" t="s">
        <v>1606</v>
      </c>
      <c r="F246" s="102"/>
      <c r="G246" s="86">
        <v>43759</v>
      </c>
      <c r="H246" s="9">
        <v>1</v>
      </c>
      <c r="I246" s="86">
        <v>43762</v>
      </c>
      <c r="J246" s="9">
        <v>1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1:32" s="21" customFormat="1">
      <c r="A247" s="196" t="s">
        <v>1759</v>
      </c>
      <c r="B247" s="194" t="s">
        <v>328</v>
      </c>
      <c r="C247" s="147" t="s">
        <v>1479</v>
      </c>
      <c r="D247" s="178" t="s">
        <v>1480</v>
      </c>
      <c r="E247" s="184" t="s">
        <v>1607</v>
      </c>
      <c r="F247" s="102"/>
      <c r="G247" s="86">
        <v>43755</v>
      </c>
      <c r="H247" s="9">
        <v>1</v>
      </c>
      <c r="I247" s="86">
        <v>43762</v>
      </c>
      <c r="J247" s="9">
        <v>1</v>
      </c>
    </row>
    <row r="248" spans="1:32" s="21" customFormat="1">
      <c r="A248" s="196" t="s">
        <v>1759</v>
      </c>
      <c r="B248" s="194" t="s">
        <v>329</v>
      </c>
      <c r="C248" s="147" t="s">
        <v>1470</v>
      </c>
      <c r="D248" s="178" t="s">
        <v>1706</v>
      </c>
      <c r="E248" s="184" t="s">
        <v>1608</v>
      </c>
      <c r="F248" s="102"/>
      <c r="G248" s="86">
        <v>43754</v>
      </c>
      <c r="H248" s="9">
        <v>1</v>
      </c>
      <c r="I248" s="86">
        <v>43761</v>
      </c>
      <c r="J248" s="9">
        <v>1</v>
      </c>
    </row>
    <row r="249" spans="1:32" s="48" customFormat="1">
      <c r="A249" s="196" t="s">
        <v>1759</v>
      </c>
      <c r="B249" s="194" t="s">
        <v>330</v>
      </c>
      <c r="C249" s="147" t="s">
        <v>1212</v>
      </c>
      <c r="D249" s="178" t="s">
        <v>1043</v>
      </c>
      <c r="E249" s="184" t="s">
        <v>725</v>
      </c>
      <c r="F249" s="102" t="s">
        <v>1854</v>
      </c>
      <c r="G249" s="86">
        <v>43769</v>
      </c>
      <c r="H249" s="9">
        <v>1</v>
      </c>
      <c r="I249" s="86">
        <v>43770</v>
      </c>
      <c r="J249" s="9">
        <v>1</v>
      </c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1:32" s="48" customFormat="1">
      <c r="A250" s="196" t="s">
        <v>1759</v>
      </c>
      <c r="B250" s="194" t="s">
        <v>331</v>
      </c>
      <c r="C250" s="147" t="s">
        <v>1309</v>
      </c>
      <c r="D250" s="178" t="s">
        <v>1263</v>
      </c>
      <c r="E250" s="184" t="s">
        <v>1609</v>
      </c>
      <c r="F250" s="102"/>
      <c r="G250" s="86">
        <v>43756</v>
      </c>
      <c r="H250" s="9">
        <v>1</v>
      </c>
      <c r="I250" s="86">
        <v>43762</v>
      </c>
      <c r="J250" s="9">
        <v>1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1:32" s="48" customFormat="1">
      <c r="A251" s="196" t="s">
        <v>1929</v>
      </c>
      <c r="B251" s="194" t="s">
        <v>1937</v>
      </c>
      <c r="C251" s="147" t="s">
        <v>1939</v>
      </c>
      <c r="D251" s="178" t="s">
        <v>1872</v>
      </c>
      <c r="E251" s="184"/>
      <c r="F251" s="102"/>
      <c r="G251" s="86"/>
      <c r="H251" s="9"/>
      <c r="I251" s="86"/>
      <c r="J251" s="9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1:32" s="48" customFormat="1">
      <c r="A252" s="196" t="s">
        <v>1929</v>
      </c>
      <c r="B252" s="194" t="s">
        <v>1938</v>
      </c>
      <c r="C252" s="147" t="s">
        <v>1939</v>
      </c>
      <c r="D252" s="178" t="s">
        <v>1872</v>
      </c>
      <c r="E252" s="184"/>
      <c r="F252" s="102"/>
      <c r="G252" s="86"/>
      <c r="H252" s="9"/>
      <c r="I252" s="86"/>
      <c r="J252" s="9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1:32" s="123" customFormat="1">
      <c r="A253" s="196" t="s">
        <v>1759</v>
      </c>
      <c r="B253" s="194" t="s">
        <v>334</v>
      </c>
      <c r="C253" s="147" t="s">
        <v>1191</v>
      </c>
      <c r="D253" s="178" t="s">
        <v>1741</v>
      </c>
      <c r="E253" s="184" t="s">
        <v>1610</v>
      </c>
      <c r="F253" s="102"/>
      <c r="G253" s="120">
        <v>43754</v>
      </c>
      <c r="H253" s="117">
        <v>1</v>
      </c>
      <c r="I253" s="120">
        <v>43761</v>
      </c>
      <c r="J253" s="117">
        <v>1</v>
      </c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</row>
    <row r="254" spans="1:32" s="48" customFormat="1">
      <c r="A254" s="196" t="s">
        <v>1759</v>
      </c>
      <c r="B254" s="194" t="s">
        <v>335</v>
      </c>
      <c r="C254" s="147" t="s">
        <v>1317</v>
      </c>
      <c r="D254" s="178" t="s">
        <v>1710</v>
      </c>
      <c r="E254" s="184" t="s">
        <v>1611</v>
      </c>
      <c r="F254" s="102"/>
      <c r="G254" s="86">
        <v>43761</v>
      </c>
      <c r="H254" s="9">
        <v>1</v>
      </c>
      <c r="I254" s="86">
        <v>43763</v>
      </c>
      <c r="J254" s="9">
        <v>1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1:32" s="48" customFormat="1">
      <c r="A255" s="196" t="s">
        <v>1759</v>
      </c>
      <c r="B255" s="194" t="s">
        <v>336</v>
      </c>
      <c r="C255" s="147" t="s">
        <v>1233</v>
      </c>
      <c r="D255" s="178" t="s">
        <v>1735</v>
      </c>
      <c r="E255" s="184" t="s">
        <v>729</v>
      </c>
      <c r="F255" s="102" t="s">
        <v>1855</v>
      </c>
      <c r="G255" s="86">
        <v>43760</v>
      </c>
      <c r="H255" s="9">
        <v>1</v>
      </c>
      <c r="I255" s="86">
        <v>43763</v>
      </c>
      <c r="J255" s="9">
        <v>1</v>
      </c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1:32" s="48" customFormat="1">
      <c r="A256" s="196" t="s">
        <v>1759</v>
      </c>
      <c r="B256" s="194" t="s">
        <v>337</v>
      </c>
      <c r="C256" s="147" t="s">
        <v>1239</v>
      </c>
      <c r="D256" s="178" t="s">
        <v>1731</v>
      </c>
      <c r="E256" s="184" t="s">
        <v>1019</v>
      </c>
      <c r="F256" s="102" t="s">
        <v>1856</v>
      </c>
      <c r="G256" s="86">
        <v>43767</v>
      </c>
      <c r="H256" s="9">
        <v>1</v>
      </c>
      <c r="I256" s="86">
        <v>43768</v>
      </c>
      <c r="J256" s="9">
        <v>1</v>
      </c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1:32" s="48" customFormat="1">
      <c r="A257" s="197" t="s">
        <v>1759</v>
      </c>
      <c r="B257" s="187" t="s">
        <v>338</v>
      </c>
      <c r="C257" s="45" t="s">
        <v>1258</v>
      </c>
      <c r="D257" s="174" t="s">
        <v>1710</v>
      </c>
      <c r="E257" s="36" t="s">
        <v>1612</v>
      </c>
      <c r="F257" s="102"/>
      <c r="G257" s="86">
        <v>43762</v>
      </c>
      <c r="H257" s="9">
        <v>1</v>
      </c>
      <c r="I257" s="86">
        <v>43766</v>
      </c>
      <c r="J257" s="9">
        <v>1</v>
      </c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1:32" s="48" customFormat="1">
      <c r="A258" s="197" t="s">
        <v>1759</v>
      </c>
      <c r="B258" s="187" t="s">
        <v>339</v>
      </c>
      <c r="C258" s="45" t="s">
        <v>1258</v>
      </c>
      <c r="D258" s="174" t="s">
        <v>1710</v>
      </c>
      <c r="E258" s="36" t="s">
        <v>1612</v>
      </c>
      <c r="F258" s="102"/>
      <c r="G258" s="86">
        <v>43762</v>
      </c>
      <c r="H258" s="9">
        <v>1</v>
      </c>
      <c r="I258" s="86">
        <v>43766</v>
      </c>
      <c r="J258" s="9">
        <v>1</v>
      </c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1:32" s="48" customFormat="1">
      <c r="A259" s="197" t="s">
        <v>1759</v>
      </c>
      <c r="B259" s="187" t="s">
        <v>340</v>
      </c>
      <c r="C259" s="45" t="s">
        <v>1236</v>
      </c>
      <c r="D259" s="174" t="s">
        <v>1741</v>
      </c>
      <c r="E259" s="36" t="s">
        <v>1613</v>
      </c>
      <c r="F259" s="102"/>
      <c r="G259" s="86">
        <v>43759</v>
      </c>
      <c r="H259" s="9">
        <v>1</v>
      </c>
      <c r="I259" s="86">
        <v>43762</v>
      </c>
      <c r="J259" s="9">
        <v>1</v>
      </c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1:32" s="48" customFormat="1">
      <c r="A260" s="197" t="s">
        <v>1759</v>
      </c>
      <c r="B260" s="187" t="s">
        <v>341</v>
      </c>
      <c r="C260" s="45" t="s">
        <v>1358</v>
      </c>
      <c r="D260" s="174" t="s">
        <v>1263</v>
      </c>
      <c r="E260" s="36" t="s">
        <v>1614</v>
      </c>
      <c r="F260" s="102" t="s">
        <v>1857</v>
      </c>
      <c r="G260" s="86">
        <v>43769</v>
      </c>
      <c r="H260" s="9">
        <v>1</v>
      </c>
      <c r="I260" s="86">
        <v>43770</v>
      </c>
      <c r="J260" s="9">
        <v>1</v>
      </c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1:32" s="48" customFormat="1">
      <c r="A261" s="197" t="s">
        <v>1759</v>
      </c>
      <c r="B261" s="187" t="s">
        <v>343</v>
      </c>
      <c r="C261" s="45" t="s">
        <v>1297</v>
      </c>
      <c r="D261" s="174" t="s">
        <v>1298</v>
      </c>
      <c r="E261" s="36" t="s">
        <v>1615</v>
      </c>
      <c r="F261" s="102" t="s">
        <v>1858</v>
      </c>
      <c r="G261" s="86">
        <v>43761</v>
      </c>
      <c r="H261" s="9">
        <v>1</v>
      </c>
      <c r="I261" s="86">
        <v>43763</v>
      </c>
      <c r="J261" s="9">
        <v>1</v>
      </c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1:32" s="190" customFormat="1">
      <c r="A262" s="197" t="s">
        <v>1759</v>
      </c>
      <c r="B262" s="187" t="s">
        <v>344</v>
      </c>
      <c r="C262" s="186" t="s">
        <v>1761</v>
      </c>
      <c r="D262" s="198" t="s">
        <v>1710</v>
      </c>
      <c r="E262" s="187"/>
      <c r="F262" s="36" t="s">
        <v>1859</v>
      </c>
      <c r="G262" s="188"/>
      <c r="H262" s="188"/>
      <c r="I262" s="188"/>
      <c r="J262" s="188"/>
      <c r="K262" s="189"/>
      <c r="L262" s="189"/>
      <c r="M262" s="189"/>
    </row>
    <row r="263" spans="1:32" s="190" customFormat="1">
      <c r="A263" s="42"/>
      <c r="B263" s="187"/>
      <c r="C263" s="186"/>
      <c r="D263" s="198"/>
      <c r="E263" s="187"/>
      <c r="F263" s="36"/>
      <c r="G263" s="188"/>
      <c r="H263" s="188"/>
      <c r="I263" s="188"/>
      <c r="J263" s="188"/>
      <c r="K263" s="189"/>
      <c r="L263" s="189"/>
      <c r="M263" s="189"/>
    </row>
  </sheetData>
  <autoFilter ref="A4:J262"/>
  <mergeCells count="1">
    <mergeCell ref="A1:J1"/>
  </mergeCells>
  <phoneticPr fontId="3" type="noConversion"/>
  <pageMargins left="0.7" right="0.7" top="0.75" bottom="0.75" header="0.3" footer="0.3"/>
  <pageSetup paperSize="9"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70C0"/>
  </sheetPr>
  <dimension ref="A1:BF367"/>
  <sheetViews>
    <sheetView view="pageBreakPreview" zoomScaleNormal="100" zoomScaleSheetLayoutView="100" workbookViewId="0">
      <pane xSplit="1" ySplit="3" topLeftCell="N333" activePane="bottomRight" state="frozen"/>
      <selection pane="topRight" activeCell="B1" sqref="B1"/>
      <selection pane="bottomLeft" activeCell="A2" sqref="A2"/>
      <selection pane="bottomRight" activeCell="O373" sqref="O373"/>
    </sheetView>
  </sheetViews>
  <sheetFormatPr defaultRowHeight="16.5"/>
  <cols>
    <col min="1" max="1" width="9" style="25"/>
    <col min="2" max="2" width="15.25" style="27" customWidth="1"/>
    <col min="3" max="3" width="13" style="7" customWidth="1"/>
    <col min="4" max="4" width="11.125" style="7" customWidth="1"/>
    <col min="5" max="5" width="11.125" style="182" customWidth="1"/>
    <col min="6" max="8" width="11.125" style="7" customWidth="1"/>
    <col min="9" max="9" width="14.5" style="23" customWidth="1"/>
    <col min="10" max="10" width="16.125" style="12" customWidth="1"/>
    <col min="11" max="11" width="11.375" style="23" customWidth="1"/>
    <col min="12" max="12" width="36.75" style="93" bestFit="1" customWidth="1"/>
    <col min="13" max="14" width="17.5" style="60" customWidth="1"/>
    <col min="15" max="15" width="13.5" style="21" customWidth="1"/>
    <col min="16" max="16" width="15.125" style="12" customWidth="1"/>
    <col min="17" max="17" width="21.5" style="1" customWidth="1"/>
    <col min="18" max="18" width="13" style="1" hidden="1" customWidth="1"/>
    <col min="19" max="19" width="12.125" style="1" hidden="1" customWidth="1"/>
    <col min="20" max="20" width="17.375" style="1" hidden="1" customWidth="1"/>
    <col min="21" max="21" width="15.625" style="14" hidden="1" customWidth="1"/>
    <col min="22" max="22" width="14" style="14" hidden="1" customWidth="1"/>
    <col min="23" max="23" width="12.75" style="14" hidden="1" customWidth="1"/>
    <col min="24" max="24" width="7.875" style="14" hidden="1" customWidth="1"/>
    <col min="25" max="25" width="11.875" style="6" hidden="1" customWidth="1"/>
    <col min="26" max="26" width="28.75" style="12" customWidth="1"/>
    <col min="27" max="27" width="15.125" style="12" customWidth="1"/>
    <col min="28" max="28" width="62.125" style="21" customWidth="1"/>
    <col min="29" max="29" width="10.375" style="24" hidden="1" customWidth="1"/>
    <col min="30" max="30" width="9" style="24" hidden="1" customWidth="1"/>
    <col min="31" max="31" width="11.375" style="24" hidden="1" customWidth="1"/>
    <col min="32" max="32" width="9" style="24" hidden="1" customWidth="1"/>
    <col min="33" max="33" width="20.625" style="33" customWidth="1"/>
    <col min="34" max="34" width="34" style="15" customWidth="1"/>
    <col min="35" max="35" width="10.875" style="54" customWidth="1"/>
    <col min="36" max="36" width="9.75" style="54" customWidth="1"/>
    <col min="37" max="39" width="9" style="15" customWidth="1"/>
    <col min="40" max="58" width="9" style="5" customWidth="1"/>
    <col min="59" max="16384" width="9" style="5"/>
  </cols>
  <sheetData>
    <row r="1" spans="1:58" s="10" customFormat="1" ht="53.25" customHeight="1">
      <c r="A1" s="201" t="s">
        <v>1623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2"/>
      <c r="AB1" s="202"/>
      <c r="AC1" s="202"/>
      <c r="AD1" s="202"/>
      <c r="AE1" s="202"/>
      <c r="AF1" s="202"/>
      <c r="AG1" s="57"/>
      <c r="AH1" s="106"/>
      <c r="AI1" s="107"/>
      <c r="AJ1" s="107"/>
      <c r="AK1" s="106"/>
      <c r="AL1" s="106"/>
      <c r="AM1" s="106"/>
    </row>
    <row r="2" spans="1:58" s="10" customFormat="1" ht="16.5" customHeight="1">
      <c r="A2" s="108" t="s">
        <v>1683</v>
      </c>
      <c r="B2" s="62"/>
      <c r="C2" s="109" t="s">
        <v>1624</v>
      </c>
      <c r="D2" s="110" t="s">
        <v>1688</v>
      </c>
      <c r="E2" s="172"/>
      <c r="F2" s="129"/>
      <c r="G2" s="129"/>
      <c r="H2" s="129"/>
      <c r="I2" s="62"/>
      <c r="J2" s="62">
        <f>COUNTA(J4:J349)</f>
        <v>229</v>
      </c>
      <c r="K2" s="62"/>
      <c r="L2" s="62"/>
      <c r="M2" s="130">
        <v>1479825200</v>
      </c>
      <c r="N2" s="129"/>
      <c r="O2" s="130"/>
      <c r="P2" s="62"/>
      <c r="Q2" s="130">
        <v>36992010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57"/>
      <c r="AH2" s="106"/>
      <c r="AI2" s="107"/>
      <c r="AJ2" s="107"/>
      <c r="AK2" s="106"/>
      <c r="AL2" s="106"/>
      <c r="AM2" s="106"/>
    </row>
    <row r="3" spans="1:58" s="30" customFormat="1" ht="22.5" customHeight="1">
      <c r="A3" s="31" t="s">
        <v>0</v>
      </c>
      <c r="B3" s="111" t="s">
        <v>1036</v>
      </c>
      <c r="C3" s="111" t="s">
        <v>1071</v>
      </c>
      <c r="D3" s="111" t="s">
        <v>1038</v>
      </c>
      <c r="E3" s="111" t="s">
        <v>1662</v>
      </c>
      <c r="F3" s="111" t="s">
        <v>1629</v>
      </c>
      <c r="G3" s="111" t="s">
        <v>1630</v>
      </c>
      <c r="H3" s="111" t="s">
        <v>1631</v>
      </c>
      <c r="I3" s="31" t="s">
        <v>1034</v>
      </c>
      <c r="J3" s="112" t="s">
        <v>736</v>
      </c>
      <c r="K3" s="31" t="s">
        <v>1617</v>
      </c>
      <c r="L3" s="31" t="s">
        <v>358</v>
      </c>
      <c r="M3" s="28" t="s">
        <v>1671</v>
      </c>
      <c r="N3" s="94" t="s">
        <v>1628</v>
      </c>
      <c r="O3" s="28" t="s">
        <v>353</v>
      </c>
      <c r="P3" s="28" t="s">
        <v>354</v>
      </c>
      <c r="Q3" s="95" t="s">
        <v>355</v>
      </c>
      <c r="R3" s="28" t="s">
        <v>585</v>
      </c>
      <c r="S3" s="28" t="s">
        <v>586</v>
      </c>
      <c r="T3" s="28"/>
      <c r="U3" s="29" t="s">
        <v>539</v>
      </c>
      <c r="V3" s="28" t="s">
        <v>585</v>
      </c>
      <c r="W3" s="28" t="s">
        <v>586</v>
      </c>
      <c r="X3" s="29"/>
      <c r="Y3" s="28" t="s">
        <v>356</v>
      </c>
      <c r="Z3" s="28" t="s">
        <v>1271</v>
      </c>
      <c r="AA3" s="31" t="s">
        <v>1622</v>
      </c>
      <c r="AB3" s="31" t="s">
        <v>357</v>
      </c>
      <c r="AC3" s="31" t="s">
        <v>576</v>
      </c>
      <c r="AD3" s="31" t="s">
        <v>577</v>
      </c>
      <c r="AE3" s="31" t="s">
        <v>734</v>
      </c>
      <c r="AF3" s="31" t="s">
        <v>735</v>
      </c>
      <c r="AG3" s="49" t="s">
        <v>1635</v>
      </c>
      <c r="AH3" s="50" t="s">
        <v>578</v>
      </c>
      <c r="AI3" s="51"/>
      <c r="AJ3" s="5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s="47" customFormat="1">
      <c r="A4" s="43" t="s">
        <v>1498</v>
      </c>
      <c r="B4" s="44" t="s">
        <v>1303</v>
      </c>
      <c r="C4" s="44" t="s">
        <v>1304</v>
      </c>
      <c r="D4" s="44" t="s">
        <v>1277</v>
      </c>
      <c r="E4" s="173"/>
      <c r="F4" s="44">
        <v>24.466000000000001</v>
      </c>
      <c r="G4" s="44">
        <v>18.094999999999999</v>
      </c>
      <c r="H4" s="44">
        <v>6.3710000000000004</v>
      </c>
      <c r="I4" s="46" t="s">
        <v>1305</v>
      </c>
      <c r="J4" s="97" t="s">
        <v>737</v>
      </c>
      <c r="K4" s="46" t="s">
        <v>1499</v>
      </c>
      <c r="L4" s="46" t="s">
        <v>375</v>
      </c>
      <c r="M4" s="69">
        <v>1262100</v>
      </c>
      <c r="N4" s="69">
        <f>M4/1000</f>
        <v>1262.0999999999999</v>
      </c>
      <c r="O4" s="70">
        <v>105100</v>
      </c>
      <c r="P4" s="71">
        <f t="shared" ref="P4:P67" si="0">ROUNDDOWN(O4/30,-1)</f>
        <v>3500</v>
      </c>
      <c r="Q4" s="72">
        <f t="shared" ref="Q4:Q67" si="1">O4*0.3</f>
        <v>31530</v>
      </c>
      <c r="R4" s="72" t="e">
        <f>VLOOKUP(A4,#REF!,7,0)</f>
        <v>#REF!</v>
      </c>
      <c r="S4" s="72" t="e">
        <f>VLOOKUP(A4,#REF!,8,0)</f>
        <v>#REF!</v>
      </c>
      <c r="T4" s="72" t="e">
        <f>Q4-R4-S4</f>
        <v>#REF!</v>
      </c>
      <c r="U4" s="16">
        <f t="shared" ref="U4:U67" si="2">P4+Q4</f>
        <v>35030</v>
      </c>
      <c r="V4" s="16">
        <f t="shared" ref="V4:W15" si="3">ROUND(AI4,-1)</f>
        <v>31850</v>
      </c>
      <c r="W4" s="16">
        <f t="shared" si="3"/>
        <v>3180</v>
      </c>
      <c r="X4" s="16">
        <f>U4-V4-W4</f>
        <v>0</v>
      </c>
      <c r="Y4" s="16">
        <f t="shared" ref="Y4:Y67" si="4">(Q4*8)+U4</f>
        <v>287270</v>
      </c>
      <c r="Z4" s="73" t="s">
        <v>1382</v>
      </c>
      <c r="AA4" s="101" t="s">
        <v>1763</v>
      </c>
      <c r="AB4" s="20" t="s">
        <v>374</v>
      </c>
      <c r="AC4" s="75">
        <v>43753</v>
      </c>
      <c r="AD4" s="92">
        <v>1</v>
      </c>
      <c r="AE4" s="75">
        <v>43761</v>
      </c>
      <c r="AF4" s="90">
        <v>1</v>
      </c>
      <c r="AG4" s="76"/>
      <c r="AH4" s="74" t="s">
        <v>579</v>
      </c>
      <c r="AI4" s="72">
        <f t="shared" ref="AI4:AI67" si="5">U4-AJ4</f>
        <v>31845.454545454544</v>
      </c>
      <c r="AJ4" s="72">
        <f t="shared" ref="AJ4:AJ67" si="6">U4/11</f>
        <v>3184.5454545454545</v>
      </c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58" s="48" customFormat="1">
      <c r="A5" s="42" t="s">
        <v>1</v>
      </c>
      <c r="B5" s="45" t="s">
        <v>1303</v>
      </c>
      <c r="C5" s="45" t="s">
        <v>1304</v>
      </c>
      <c r="D5" s="45" t="s">
        <v>1277</v>
      </c>
      <c r="E5" s="174"/>
      <c r="F5" s="45">
        <v>23.83</v>
      </c>
      <c r="G5" s="45">
        <v>17.625</v>
      </c>
      <c r="H5" s="45">
        <v>6.2050000000000001</v>
      </c>
      <c r="I5" s="36" t="s">
        <v>1305</v>
      </c>
      <c r="J5" s="91" t="s">
        <v>737</v>
      </c>
      <c r="K5" s="36" t="s">
        <v>1499</v>
      </c>
      <c r="L5" s="9" t="s">
        <v>375</v>
      </c>
      <c r="M5" s="55">
        <v>1232100</v>
      </c>
      <c r="N5" s="69">
        <f t="shared" ref="N5:N68" si="7">M5/1000</f>
        <v>1232.0999999999999</v>
      </c>
      <c r="O5" s="53">
        <v>102600</v>
      </c>
      <c r="P5" s="52">
        <f t="shared" si="0"/>
        <v>3420</v>
      </c>
      <c r="Q5" s="1">
        <f t="shared" si="1"/>
        <v>30780</v>
      </c>
      <c r="R5" s="1" t="e">
        <f>VLOOKUP(A5,#REF!,7,0)</f>
        <v>#REF!</v>
      </c>
      <c r="S5" s="1" t="e">
        <f>VLOOKUP(A5,#REF!,8,0)</f>
        <v>#REF!</v>
      </c>
      <c r="T5" s="1" t="e">
        <f t="shared" ref="T5:T68" si="8">Q5-R5-S5</f>
        <v>#REF!</v>
      </c>
      <c r="U5" s="13">
        <f t="shared" si="2"/>
        <v>34200</v>
      </c>
      <c r="V5" s="13">
        <f t="shared" si="3"/>
        <v>31090</v>
      </c>
      <c r="W5" s="13">
        <f t="shared" si="3"/>
        <v>3110</v>
      </c>
      <c r="X5" s="13">
        <f>U5-V5-W5</f>
        <v>0</v>
      </c>
      <c r="Y5" s="13">
        <f t="shared" si="4"/>
        <v>280440</v>
      </c>
      <c r="Z5" s="85" t="s">
        <v>1382</v>
      </c>
      <c r="AA5" s="102" t="s">
        <v>1763</v>
      </c>
      <c r="AB5" s="14" t="s">
        <v>374</v>
      </c>
      <c r="AC5" s="86">
        <v>43753</v>
      </c>
      <c r="AD5" s="9">
        <v>1</v>
      </c>
      <c r="AE5" s="86">
        <v>43761</v>
      </c>
      <c r="AF5" s="9">
        <v>1</v>
      </c>
      <c r="AG5" s="68"/>
      <c r="AH5" s="56" t="s">
        <v>579</v>
      </c>
      <c r="AI5" s="1">
        <f t="shared" si="5"/>
        <v>31090.909090909092</v>
      </c>
      <c r="AJ5" s="1">
        <f t="shared" si="6"/>
        <v>3109.090909090909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s="48" customFormat="1">
      <c r="A6" s="42" t="s">
        <v>2</v>
      </c>
      <c r="B6" s="45" t="s">
        <v>1155</v>
      </c>
      <c r="C6" s="45" t="s">
        <v>1074</v>
      </c>
      <c r="D6" s="45" t="s">
        <v>1052</v>
      </c>
      <c r="E6" s="174"/>
      <c r="F6" s="45">
        <v>23.83</v>
      </c>
      <c r="G6" s="45">
        <v>17.625</v>
      </c>
      <c r="H6" s="45">
        <v>6.2050000000000001</v>
      </c>
      <c r="I6" s="36" t="s">
        <v>1156</v>
      </c>
      <c r="J6" s="9" t="s">
        <v>863</v>
      </c>
      <c r="K6" s="36" t="s">
        <v>862</v>
      </c>
      <c r="L6" s="9" t="s">
        <v>865</v>
      </c>
      <c r="M6" s="55">
        <v>1232100</v>
      </c>
      <c r="N6" s="69">
        <f t="shared" si="7"/>
        <v>1232.0999999999999</v>
      </c>
      <c r="O6" s="53">
        <v>102600</v>
      </c>
      <c r="P6" s="52">
        <f t="shared" si="0"/>
        <v>3420</v>
      </c>
      <c r="Q6" s="1">
        <f t="shared" si="1"/>
        <v>30780</v>
      </c>
      <c r="R6" s="1" t="e">
        <f>VLOOKUP(A6,#REF!,7,0)</f>
        <v>#REF!</v>
      </c>
      <c r="S6" s="1" t="e">
        <f>VLOOKUP(A6,#REF!,8,0)</f>
        <v>#REF!</v>
      </c>
      <c r="T6" s="1" t="e">
        <f t="shared" si="8"/>
        <v>#REF!</v>
      </c>
      <c r="U6" s="13">
        <f t="shared" si="2"/>
        <v>34200</v>
      </c>
      <c r="V6" s="13">
        <f t="shared" si="3"/>
        <v>31090</v>
      </c>
      <c r="W6" s="13">
        <f t="shared" si="3"/>
        <v>3110</v>
      </c>
      <c r="X6" s="13"/>
      <c r="Y6" s="13">
        <f t="shared" si="4"/>
        <v>280440</v>
      </c>
      <c r="Z6" s="85" t="s">
        <v>1382</v>
      </c>
      <c r="AA6" s="102" t="s">
        <v>1764</v>
      </c>
      <c r="AB6" s="14" t="s">
        <v>864</v>
      </c>
      <c r="AC6" s="86">
        <v>43763</v>
      </c>
      <c r="AD6" s="9">
        <v>1</v>
      </c>
      <c r="AE6" s="86">
        <v>43766</v>
      </c>
      <c r="AF6" s="9">
        <v>1</v>
      </c>
      <c r="AG6" s="68"/>
      <c r="AH6" s="21"/>
      <c r="AI6" s="1">
        <f t="shared" si="5"/>
        <v>31090.909090909092</v>
      </c>
      <c r="AJ6" s="1">
        <f t="shared" si="6"/>
        <v>3109.090909090909</v>
      </c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s="21" customFormat="1" hidden="1">
      <c r="A7" s="2" t="s">
        <v>3</v>
      </c>
      <c r="F7" s="45">
        <v>23.83</v>
      </c>
      <c r="G7" s="45">
        <v>17.625</v>
      </c>
      <c r="H7" s="45">
        <v>6.2050000000000001</v>
      </c>
      <c r="J7" s="9"/>
      <c r="K7" s="12">
        <v>0</v>
      </c>
      <c r="L7" s="9"/>
      <c r="M7" s="55">
        <v>1232100</v>
      </c>
      <c r="N7" s="55"/>
      <c r="O7" s="53">
        <v>102600</v>
      </c>
      <c r="P7" s="1">
        <f t="shared" si="0"/>
        <v>3420</v>
      </c>
      <c r="Q7" s="1">
        <f t="shared" si="1"/>
        <v>30780</v>
      </c>
      <c r="R7" s="1" t="e">
        <f>VLOOKUP(A7,#REF!,7,0)</f>
        <v>#REF!</v>
      </c>
      <c r="S7" s="1" t="e">
        <f>VLOOKUP(A7,#REF!,8,0)</f>
        <v>#REF!</v>
      </c>
      <c r="T7" s="1" t="e">
        <f t="shared" si="8"/>
        <v>#REF!</v>
      </c>
      <c r="U7" s="13">
        <f t="shared" si="2"/>
        <v>34200</v>
      </c>
      <c r="V7" s="13">
        <f t="shared" si="3"/>
        <v>31090</v>
      </c>
      <c r="W7" s="13">
        <f t="shared" si="3"/>
        <v>3110</v>
      </c>
      <c r="X7" s="13"/>
      <c r="Y7" s="13">
        <f t="shared" si="4"/>
        <v>280440</v>
      </c>
      <c r="Z7" s="13"/>
      <c r="AA7" s="102"/>
      <c r="AB7" s="14"/>
      <c r="AC7" s="9"/>
      <c r="AD7" s="9"/>
      <c r="AE7" s="9"/>
      <c r="AF7" s="9"/>
      <c r="AG7" s="68"/>
      <c r="AI7" s="1">
        <f t="shared" si="5"/>
        <v>31090.909090909092</v>
      </c>
      <c r="AJ7" s="1">
        <f t="shared" si="6"/>
        <v>3109.090909090909</v>
      </c>
    </row>
    <row r="8" spans="1:58" s="48" customFormat="1">
      <c r="A8" s="42" t="s">
        <v>4</v>
      </c>
      <c r="B8" s="45" t="s">
        <v>1067</v>
      </c>
      <c r="C8" s="45" t="s">
        <v>1074</v>
      </c>
      <c r="D8" s="45" t="s">
        <v>1043</v>
      </c>
      <c r="E8" s="174"/>
      <c r="F8" s="45">
        <v>23.83</v>
      </c>
      <c r="G8" s="45">
        <v>17.625</v>
      </c>
      <c r="H8" s="45">
        <v>6.2050000000000001</v>
      </c>
      <c r="I8" s="36" t="s">
        <v>1068</v>
      </c>
      <c r="J8" s="91" t="s">
        <v>738</v>
      </c>
      <c r="K8" s="36" t="s">
        <v>1500</v>
      </c>
      <c r="L8" s="9" t="s">
        <v>364</v>
      </c>
      <c r="M8" s="55">
        <v>1232100</v>
      </c>
      <c r="N8" s="69">
        <f t="shared" si="7"/>
        <v>1232.0999999999999</v>
      </c>
      <c r="O8" s="53">
        <v>102600</v>
      </c>
      <c r="P8" s="52">
        <f t="shared" si="0"/>
        <v>3420</v>
      </c>
      <c r="Q8" s="1">
        <f t="shared" si="1"/>
        <v>30780</v>
      </c>
      <c r="R8" s="1" t="e">
        <f>VLOOKUP(A8,#REF!,7,0)</f>
        <v>#REF!</v>
      </c>
      <c r="S8" s="1" t="e">
        <f>VLOOKUP(A8,#REF!,8,0)</f>
        <v>#REF!</v>
      </c>
      <c r="T8" s="1" t="e">
        <f t="shared" si="8"/>
        <v>#REF!</v>
      </c>
      <c r="U8" s="13">
        <f t="shared" si="2"/>
        <v>34200</v>
      </c>
      <c r="V8" s="13">
        <f t="shared" si="3"/>
        <v>31090</v>
      </c>
      <c r="W8" s="13">
        <f t="shared" si="3"/>
        <v>3110</v>
      </c>
      <c r="X8" s="13">
        <f>U8-V8-W8</f>
        <v>0</v>
      </c>
      <c r="Y8" s="13">
        <f t="shared" si="4"/>
        <v>280440</v>
      </c>
      <c r="Z8" s="85" t="s">
        <v>1382</v>
      </c>
      <c r="AA8" s="102" t="s">
        <v>1765</v>
      </c>
      <c r="AB8" s="14" t="s">
        <v>363</v>
      </c>
      <c r="AC8" s="86">
        <v>43753</v>
      </c>
      <c r="AD8" s="9">
        <v>1</v>
      </c>
      <c r="AE8" s="86">
        <v>43761</v>
      </c>
      <c r="AF8" s="9">
        <v>1</v>
      </c>
      <c r="AG8" s="68"/>
      <c r="AH8" s="56"/>
      <c r="AI8" s="1">
        <f t="shared" si="5"/>
        <v>31090.909090909092</v>
      </c>
      <c r="AJ8" s="1">
        <f t="shared" si="6"/>
        <v>3109.090909090909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58" s="21" customFormat="1" hidden="1">
      <c r="A9" s="2" t="s">
        <v>5</v>
      </c>
      <c r="F9" s="45">
        <v>23.83</v>
      </c>
      <c r="G9" s="45">
        <v>17.625</v>
      </c>
      <c r="H9" s="45">
        <v>6.2050000000000001</v>
      </c>
      <c r="J9" s="9"/>
      <c r="K9" s="12">
        <v>0</v>
      </c>
      <c r="L9" s="9"/>
      <c r="M9" s="55">
        <v>1232100</v>
      </c>
      <c r="N9" s="55">
        <f t="shared" si="7"/>
        <v>1232.0999999999999</v>
      </c>
      <c r="O9" s="53">
        <v>102600</v>
      </c>
      <c r="P9" s="1">
        <f t="shared" si="0"/>
        <v>3420</v>
      </c>
      <c r="Q9" s="1">
        <f t="shared" si="1"/>
        <v>30780</v>
      </c>
      <c r="R9" s="1" t="e">
        <f>VLOOKUP(A9,#REF!,7,0)</f>
        <v>#REF!</v>
      </c>
      <c r="S9" s="1" t="e">
        <f>VLOOKUP(A9,#REF!,8,0)</f>
        <v>#REF!</v>
      </c>
      <c r="T9" s="1" t="e">
        <f t="shared" si="8"/>
        <v>#REF!</v>
      </c>
      <c r="U9" s="13">
        <f t="shared" si="2"/>
        <v>34200</v>
      </c>
      <c r="V9" s="13">
        <f t="shared" si="3"/>
        <v>31090</v>
      </c>
      <c r="W9" s="13">
        <f t="shared" si="3"/>
        <v>3110</v>
      </c>
      <c r="X9" s="13"/>
      <c r="Y9" s="13">
        <f t="shared" si="4"/>
        <v>280440</v>
      </c>
      <c r="Z9" s="13"/>
      <c r="AA9" s="102"/>
      <c r="AB9" s="14"/>
      <c r="AC9" s="9"/>
      <c r="AD9" s="9"/>
      <c r="AE9" s="9"/>
      <c r="AF9" s="9"/>
      <c r="AG9" s="68"/>
      <c r="AI9" s="1">
        <f t="shared" si="5"/>
        <v>31090.909090909092</v>
      </c>
      <c r="AJ9" s="1">
        <f t="shared" si="6"/>
        <v>3109.090909090909</v>
      </c>
    </row>
    <row r="10" spans="1:58" s="21" customFormat="1" hidden="1">
      <c r="A10" s="2" t="s">
        <v>6</v>
      </c>
      <c r="F10" s="45">
        <v>30.725999999999999</v>
      </c>
      <c r="G10" s="45">
        <v>22.725000000000001</v>
      </c>
      <c r="H10" s="45">
        <v>8.0009999999999994</v>
      </c>
      <c r="J10" s="9"/>
      <c r="K10" s="12">
        <v>0</v>
      </c>
      <c r="L10" s="9"/>
      <c r="M10" s="55">
        <v>1589200</v>
      </c>
      <c r="N10" s="55">
        <f t="shared" si="7"/>
        <v>1589.2</v>
      </c>
      <c r="O10" s="53">
        <v>132400</v>
      </c>
      <c r="P10" s="1">
        <f t="shared" si="0"/>
        <v>4410</v>
      </c>
      <c r="Q10" s="1">
        <f t="shared" si="1"/>
        <v>39720</v>
      </c>
      <c r="R10" s="1" t="e">
        <f>VLOOKUP(A10,#REF!,7,0)</f>
        <v>#REF!</v>
      </c>
      <c r="S10" s="1" t="e">
        <f>VLOOKUP(A10,#REF!,8,0)</f>
        <v>#REF!</v>
      </c>
      <c r="T10" s="1" t="e">
        <f t="shared" si="8"/>
        <v>#REF!</v>
      </c>
      <c r="U10" s="13">
        <f t="shared" si="2"/>
        <v>44130</v>
      </c>
      <c r="V10" s="13">
        <f t="shared" si="3"/>
        <v>40120</v>
      </c>
      <c r="W10" s="13">
        <f t="shared" si="3"/>
        <v>4010</v>
      </c>
      <c r="X10" s="13"/>
      <c r="Y10" s="13">
        <f t="shared" si="4"/>
        <v>361890</v>
      </c>
      <c r="Z10" s="13"/>
      <c r="AA10" s="102"/>
      <c r="AB10" s="14"/>
      <c r="AC10" s="9"/>
      <c r="AD10" s="9"/>
      <c r="AE10" s="9"/>
      <c r="AF10" s="9"/>
      <c r="AG10" s="68"/>
      <c r="AI10" s="1">
        <f t="shared" si="5"/>
        <v>40118.181818181816</v>
      </c>
      <c r="AJ10" s="1">
        <f t="shared" si="6"/>
        <v>4011.818181818182</v>
      </c>
    </row>
    <row r="11" spans="1:58" s="21" customFormat="1" hidden="1">
      <c r="A11" s="2" t="s">
        <v>7</v>
      </c>
      <c r="F11" s="45">
        <v>30.725999999999999</v>
      </c>
      <c r="G11" s="45">
        <v>22.725000000000001</v>
      </c>
      <c r="H11" s="45">
        <v>8.0009999999999994</v>
      </c>
      <c r="J11" s="9"/>
      <c r="K11" s="12">
        <v>0</v>
      </c>
      <c r="L11" s="9"/>
      <c r="M11" s="55">
        <v>1589200</v>
      </c>
      <c r="N11" s="55">
        <f t="shared" si="7"/>
        <v>1589.2</v>
      </c>
      <c r="O11" s="53">
        <v>132400</v>
      </c>
      <c r="P11" s="1">
        <f t="shared" si="0"/>
        <v>4410</v>
      </c>
      <c r="Q11" s="1">
        <f t="shared" si="1"/>
        <v>39720</v>
      </c>
      <c r="R11" s="1" t="e">
        <f>VLOOKUP(A11,#REF!,7,0)</f>
        <v>#REF!</v>
      </c>
      <c r="S11" s="1" t="e">
        <f>VLOOKUP(A11,#REF!,8,0)</f>
        <v>#REF!</v>
      </c>
      <c r="T11" s="1" t="e">
        <f t="shared" si="8"/>
        <v>#REF!</v>
      </c>
      <c r="U11" s="13">
        <f t="shared" si="2"/>
        <v>44130</v>
      </c>
      <c r="V11" s="13">
        <f t="shared" si="3"/>
        <v>40120</v>
      </c>
      <c r="W11" s="13">
        <f t="shared" si="3"/>
        <v>4010</v>
      </c>
      <c r="X11" s="13"/>
      <c r="Y11" s="13">
        <f t="shared" si="4"/>
        <v>361890</v>
      </c>
      <c r="Z11" s="13"/>
      <c r="AA11" s="102"/>
      <c r="AB11" s="14"/>
      <c r="AC11" s="9"/>
      <c r="AD11" s="9"/>
      <c r="AE11" s="9"/>
      <c r="AF11" s="9"/>
      <c r="AG11" s="68"/>
      <c r="AI11" s="1">
        <f t="shared" si="5"/>
        <v>40118.181818181816</v>
      </c>
      <c r="AJ11" s="1">
        <f t="shared" si="6"/>
        <v>4011.818181818182</v>
      </c>
    </row>
    <row r="12" spans="1:58" s="21" customFormat="1">
      <c r="A12" s="38" t="s">
        <v>8</v>
      </c>
      <c r="B12" s="17" t="s">
        <v>1636</v>
      </c>
      <c r="C12" s="17" t="s">
        <v>1096</v>
      </c>
      <c r="D12" s="17" t="s">
        <v>1637</v>
      </c>
      <c r="E12" s="175" t="s">
        <v>1704</v>
      </c>
      <c r="F12" s="45">
        <v>30.725999999999999</v>
      </c>
      <c r="G12" s="45">
        <v>22.725000000000001</v>
      </c>
      <c r="H12" s="45">
        <v>8.0009999999999994</v>
      </c>
      <c r="I12" s="12" t="s">
        <v>1638</v>
      </c>
      <c r="J12" s="91" t="s">
        <v>739</v>
      </c>
      <c r="K12" s="12" t="s">
        <v>1501</v>
      </c>
      <c r="L12" s="9" t="s">
        <v>413</v>
      </c>
      <c r="M12" s="55">
        <v>1589200</v>
      </c>
      <c r="N12" s="69">
        <f t="shared" si="7"/>
        <v>1589.2</v>
      </c>
      <c r="O12" s="53">
        <v>132400</v>
      </c>
      <c r="P12" s="52">
        <f t="shared" si="0"/>
        <v>4410</v>
      </c>
      <c r="Q12" s="1">
        <f t="shared" si="1"/>
        <v>39720</v>
      </c>
      <c r="R12" s="1" t="e">
        <f>VLOOKUP(A12,#REF!,7,0)</f>
        <v>#REF!</v>
      </c>
      <c r="S12" s="1" t="e">
        <f>VLOOKUP(A12,#REF!,8,0)</f>
        <v>#REF!</v>
      </c>
      <c r="T12" s="1" t="e">
        <f t="shared" si="8"/>
        <v>#REF!</v>
      </c>
      <c r="U12" s="13">
        <f t="shared" si="2"/>
        <v>44130</v>
      </c>
      <c r="V12" s="13">
        <f t="shared" si="3"/>
        <v>40120</v>
      </c>
      <c r="W12" s="13">
        <f t="shared" si="3"/>
        <v>4010</v>
      </c>
      <c r="X12" s="13"/>
      <c r="Y12" s="61">
        <f t="shared" si="4"/>
        <v>361890</v>
      </c>
      <c r="Z12" s="61"/>
      <c r="AA12" s="102"/>
      <c r="AB12" s="14" t="s">
        <v>395</v>
      </c>
      <c r="AC12" s="86">
        <v>43768</v>
      </c>
      <c r="AD12" s="9">
        <v>1</v>
      </c>
      <c r="AE12" s="86">
        <v>43769</v>
      </c>
      <c r="AF12" s="9">
        <v>1</v>
      </c>
      <c r="AG12" s="68"/>
      <c r="AI12" s="1">
        <f t="shared" si="5"/>
        <v>40118.181818181816</v>
      </c>
      <c r="AJ12" s="1">
        <f t="shared" si="6"/>
        <v>4011.818181818182</v>
      </c>
    </row>
    <row r="13" spans="1:58" s="48" customFormat="1">
      <c r="A13" s="42" t="s">
        <v>9</v>
      </c>
      <c r="B13" s="45" t="s">
        <v>1104</v>
      </c>
      <c r="C13" s="45" t="s">
        <v>1074</v>
      </c>
      <c r="D13" s="45" t="s">
        <v>1105</v>
      </c>
      <c r="E13" s="174"/>
      <c r="F13" s="45">
        <v>30.725999999999999</v>
      </c>
      <c r="G13" s="45">
        <v>22.725000000000001</v>
      </c>
      <c r="H13" s="45">
        <v>8.0009999999999994</v>
      </c>
      <c r="I13" s="36" t="s">
        <v>1106</v>
      </c>
      <c r="J13" s="91" t="s">
        <v>740</v>
      </c>
      <c r="K13" s="36" t="s">
        <v>1502</v>
      </c>
      <c r="L13" s="9" t="s">
        <v>464</v>
      </c>
      <c r="M13" s="55">
        <v>1589200</v>
      </c>
      <c r="N13" s="69">
        <f t="shared" si="7"/>
        <v>1589.2</v>
      </c>
      <c r="O13" s="53">
        <v>132400</v>
      </c>
      <c r="P13" s="52">
        <f t="shared" si="0"/>
        <v>4410</v>
      </c>
      <c r="Q13" s="1">
        <f t="shared" si="1"/>
        <v>39720</v>
      </c>
      <c r="R13" s="1" t="e">
        <f>VLOOKUP(A13,#REF!,7,0)</f>
        <v>#REF!</v>
      </c>
      <c r="S13" s="1" t="e">
        <f>VLOOKUP(A13,#REF!,8,0)</f>
        <v>#REF!</v>
      </c>
      <c r="T13" s="1" t="e">
        <f t="shared" si="8"/>
        <v>#REF!</v>
      </c>
      <c r="U13" s="13">
        <f t="shared" si="2"/>
        <v>44130</v>
      </c>
      <c r="V13" s="13">
        <f t="shared" si="3"/>
        <v>40120</v>
      </c>
      <c r="W13" s="13">
        <f t="shared" si="3"/>
        <v>4010</v>
      </c>
      <c r="X13" s="13">
        <f>U13-V13-W13</f>
        <v>0</v>
      </c>
      <c r="Y13" s="13">
        <f t="shared" si="4"/>
        <v>361890</v>
      </c>
      <c r="Z13" s="85" t="s">
        <v>1382</v>
      </c>
      <c r="AA13" s="102" t="s">
        <v>1766</v>
      </c>
      <c r="AB13" s="14" t="s">
        <v>463</v>
      </c>
      <c r="AC13" s="86">
        <v>43754</v>
      </c>
      <c r="AD13" s="9">
        <v>1</v>
      </c>
      <c r="AE13" s="86">
        <v>43761</v>
      </c>
      <c r="AF13" s="9">
        <v>1</v>
      </c>
      <c r="AG13" s="68"/>
      <c r="AH13" s="21"/>
      <c r="AI13" s="1">
        <f t="shared" si="5"/>
        <v>40118.181818181816</v>
      </c>
      <c r="AJ13" s="1">
        <f t="shared" si="6"/>
        <v>4011.818181818182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58" s="21" customFormat="1" hidden="1">
      <c r="A14" s="25" t="s">
        <v>10</v>
      </c>
      <c r="F14" s="45">
        <v>30.725999999999999</v>
      </c>
      <c r="G14" s="45">
        <v>22.725000000000001</v>
      </c>
      <c r="H14" s="45">
        <v>8.0009999999999994</v>
      </c>
      <c r="J14" s="9"/>
      <c r="K14" s="12">
        <v>0</v>
      </c>
      <c r="L14" s="9"/>
      <c r="M14" s="55">
        <v>1589200</v>
      </c>
      <c r="N14" s="55">
        <f t="shared" si="7"/>
        <v>1589.2</v>
      </c>
      <c r="O14" s="53">
        <v>132400</v>
      </c>
      <c r="P14" s="1">
        <f t="shared" si="0"/>
        <v>4410</v>
      </c>
      <c r="Q14" s="1">
        <f t="shared" si="1"/>
        <v>39720</v>
      </c>
      <c r="R14" s="1" t="e">
        <f>VLOOKUP(A14,#REF!,7,0)</f>
        <v>#REF!</v>
      </c>
      <c r="S14" s="1" t="e">
        <f>VLOOKUP(A14,#REF!,8,0)</f>
        <v>#REF!</v>
      </c>
      <c r="T14" s="1" t="e">
        <f t="shared" si="8"/>
        <v>#REF!</v>
      </c>
      <c r="U14" s="13">
        <f t="shared" si="2"/>
        <v>44130</v>
      </c>
      <c r="V14" s="13">
        <f t="shared" si="3"/>
        <v>40120</v>
      </c>
      <c r="W14" s="13">
        <f t="shared" si="3"/>
        <v>4010</v>
      </c>
      <c r="X14" s="13"/>
      <c r="Y14" s="13">
        <f t="shared" si="4"/>
        <v>361890</v>
      </c>
      <c r="Z14" s="13"/>
      <c r="AA14" s="102" t="s">
        <v>1767</v>
      </c>
      <c r="AB14" s="14"/>
      <c r="AC14" s="9"/>
      <c r="AD14" s="9"/>
      <c r="AE14" s="9"/>
      <c r="AF14" s="9"/>
      <c r="AG14" s="68"/>
      <c r="AI14" s="1">
        <f t="shared" si="5"/>
        <v>40118.181818181816</v>
      </c>
      <c r="AJ14" s="1">
        <f t="shared" si="6"/>
        <v>4011.818181818182</v>
      </c>
    </row>
    <row r="15" spans="1:58" s="21" customFormat="1" hidden="1">
      <c r="A15" s="2" t="s">
        <v>11</v>
      </c>
      <c r="F15" s="45">
        <v>32.364000000000004</v>
      </c>
      <c r="G15" s="45">
        <v>23.937000000000001</v>
      </c>
      <c r="H15" s="45">
        <v>8.4269999999999996</v>
      </c>
      <c r="J15" s="9"/>
      <c r="K15" s="12">
        <v>0</v>
      </c>
      <c r="L15" s="9"/>
      <c r="M15" s="55">
        <v>1672700</v>
      </c>
      <c r="N15" s="55">
        <f t="shared" si="7"/>
        <v>1672.7</v>
      </c>
      <c r="O15" s="53">
        <v>139300</v>
      </c>
      <c r="P15" s="1">
        <f t="shared" si="0"/>
        <v>4640</v>
      </c>
      <c r="Q15" s="1">
        <f t="shared" si="1"/>
        <v>41790</v>
      </c>
      <c r="R15" s="1" t="e">
        <f>VLOOKUP(A15,#REF!,7,0)</f>
        <v>#REF!</v>
      </c>
      <c r="S15" s="1" t="e">
        <f>VLOOKUP(A15,#REF!,8,0)</f>
        <v>#REF!</v>
      </c>
      <c r="T15" s="1" t="e">
        <f t="shared" si="8"/>
        <v>#REF!</v>
      </c>
      <c r="U15" s="13">
        <f t="shared" si="2"/>
        <v>46430</v>
      </c>
      <c r="V15" s="13">
        <f t="shared" si="3"/>
        <v>42210</v>
      </c>
      <c r="W15" s="13">
        <f t="shared" si="3"/>
        <v>4220</v>
      </c>
      <c r="X15" s="13"/>
      <c r="Y15" s="13">
        <f t="shared" si="4"/>
        <v>380750</v>
      </c>
      <c r="Z15" s="13"/>
      <c r="AA15" s="102"/>
      <c r="AB15" s="14"/>
      <c r="AC15" s="9"/>
      <c r="AD15" s="9"/>
      <c r="AE15" s="9"/>
      <c r="AF15" s="9"/>
      <c r="AG15" s="68"/>
      <c r="AI15" s="1">
        <f t="shared" si="5"/>
        <v>42209.090909090912</v>
      </c>
      <c r="AJ15" s="1">
        <f t="shared" si="6"/>
        <v>4220.909090909091</v>
      </c>
    </row>
    <row r="16" spans="1:58" s="21" customFormat="1">
      <c r="A16" s="39" t="s">
        <v>12</v>
      </c>
      <c r="B16" s="17" t="s">
        <v>1640</v>
      </c>
      <c r="C16" s="17" t="s">
        <v>1684</v>
      </c>
      <c r="D16" s="17" t="s">
        <v>1699</v>
      </c>
      <c r="E16" s="175"/>
      <c r="F16" s="45">
        <v>15.972000000000001</v>
      </c>
      <c r="G16" s="45">
        <v>11.813000000000001</v>
      </c>
      <c r="H16" s="45">
        <v>4.1589999999999998</v>
      </c>
      <c r="I16" s="12" t="s">
        <v>1700</v>
      </c>
      <c r="J16" s="91" t="s">
        <v>741</v>
      </c>
      <c r="K16" s="12" t="s">
        <v>1503</v>
      </c>
      <c r="L16" s="9" t="s">
        <v>1666</v>
      </c>
      <c r="M16" s="55">
        <v>827200</v>
      </c>
      <c r="N16" s="69">
        <f t="shared" si="7"/>
        <v>827.2</v>
      </c>
      <c r="O16" s="53">
        <v>68900</v>
      </c>
      <c r="P16" s="52">
        <f t="shared" si="0"/>
        <v>2290</v>
      </c>
      <c r="Q16" s="1">
        <f t="shared" si="1"/>
        <v>20670</v>
      </c>
      <c r="R16" s="1" t="e">
        <f>VLOOKUP(A16,#REF!,7,0)</f>
        <v>#REF!</v>
      </c>
      <c r="S16" s="1" t="e">
        <f>VLOOKUP(A16,#REF!,8,0)</f>
        <v>#REF!</v>
      </c>
      <c r="T16" s="1" t="e">
        <f t="shared" si="8"/>
        <v>#REF!</v>
      </c>
      <c r="U16" s="13">
        <f t="shared" si="2"/>
        <v>22960</v>
      </c>
      <c r="V16" s="13">
        <f>ROUNDUP(AI16,-1)</f>
        <v>20880</v>
      </c>
      <c r="W16" s="13">
        <f>ROUNDDOWN(AJ16,-1)</f>
        <v>2080</v>
      </c>
      <c r="X16" s="13">
        <f t="shared" ref="X16:X79" si="9">U16-V16-W16</f>
        <v>0</v>
      </c>
      <c r="Y16" s="13">
        <f t="shared" si="4"/>
        <v>188320</v>
      </c>
      <c r="Z16" s="13"/>
      <c r="AA16" s="102"/>
      <c r="AB16" s="14" t="s">
        <v>433</v>
      </c>
      <c r="AC16" s="86">
        <v>43754</v>
      </c>
      <c r="AD16" s="9">
        <v>1</v>
      </c>
      <c r="AE16" s="86">
        <v>43762</v>
      </c>
      <c r="AF16" s="9">
        <v>1</v>
      </c>
      <c r="AG16" s="77" t="s">
        <v>587</v>
      </c>
      <c r="AI16" s="1">
        <f t="shared" si="5"/>
        <v>20872.727272727272</v>
      </c>
      <c r="AJ16" s="1">
        <f t="shared" si="6"/>
        <v>2087.2727272727275</v>
      </c>
    </row>
    <row r="17" spans="1:58" s="48" customFormat="1">
      <c r="A17" s="42" t="s">
        <v>13</v>
      </c>
      <c r="B17" s="45" t="s">
        <v>1245</v>
      </c>
      <c r="C17" s="45" t="s">
        <v>1074</v>
      </c>
      <c r="D17" s="45" t="s">
        <v>1043</v>
      </c>
      <c r="E17" s="174"/>
      <c r="F17" s="45">
        <v>15.972000000000001</v>
      </c>
      <c r="G17" s="45">
        <v>11.813000000000001</v>
      </c>
      <c r="H17" s="45">
        <v>4.1589999999999998</v>
      </c>
      <c r="I17" s="36" t="s">
        <v>1246</v>
      </c>
      <c r="J17" s="91" t="s">
        <v>742</v>
      </c>
      <c r="K17" s="36" t="s">
        <v>1504</v>
      </c>
      <c r="L17" s="9" t="s">
        <v>437</v>
      </c>
      <c r="M17" s="55">
        <v>495000</v>
      </c>
      <c r="N17" s="69">
        <f t="shared" si="7"/>
        <v>495</v>
      </c>
      <c r="O17" s="53">
        <v>41200</v>
      </c>
      <c r="P17" s="52">
        <f t="shared" si="0"/>
        <v>1370</v>
      </c>
      <c r="Q17" s="1">
        <f t="shared" si="1"/>
        <v>12360</v>
      </c>
      <c r="R17" s="1" t="e">
        <f>VLOOKUP(A17,#REF!,7,0)</f>
        <v>#REF!</v>
      </c>
      <c r="S17" s="1" t="e">
        <f>VLOOKUP(A17,#REF!,8,0)</f>
        <v>#REF!</v>
      </c>
      <c r="T17" s="1" t="e">
        <f t="shared" si="8"/>
        <v>#REF!</v>
      </c>
      <c r="U17" s="13">
        <f t="shared" si="2"/>
        <v>13730</v>
      </c>
      <c r="V17" s="13">
        <f t="shared" ref="V17:W48" si="10">ROUND(AI17,-1)</f>
        <v>12480</v>
      </c>
      <c r="W17" s="13">
        <f t="shared" si="10"/>
        <v>1250</v>
      </c>
      <c r="X17" s="13">
        <f t="shared" si="9"/>
        <v>0</v>
      </c>
      <c r="Y17" s="13">
        <f t="shared" si="4"/>
        <v>112610</v>
      </c>
      <c r="Z17" s="85" t="s">
        <v>1382</v>
      </c>
      <c r="AA17" s="102" t="s">
        <v>1768</v>
      </c>
      <c r="AB17" s="14" t="s">
        <v>1621</v>
      </c>
      <c r="AC17" s="86">
        <v>43754</v>
      </c>
      <c r="AD17" s="9">
        <v>1</v>
      </c>
      <c r="AE17" s="86">
        <v>43761</v>
      </c>
      <c r="AF17" s="9">
        <v>1</v>
      </c>
      <c r="AG17" s="68"/>
      <c r="AH17" s="21"/>
      <c r="AI17" s="1">
        <f t="shared" si="5"/>
        <v>12481.818181818182</v>
      </c>
      <c r="AJ17" s="1">
        <f t="shared" si="6"/>
        <v>1248.1818181818182</v>
      </c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</row>
    <row r="18" spans="1:58" s="21" customFormat="1">
      <c r="A18" s="38" t="s">
        <v>14</v>
      </c>
      <c r="B18" s="17" t="s">
        <v>1675</v>
      </c>
      <c r="C18" s="17"/>
      <c r="D18" s="17"/>
      <c r="E18" s="175" t="s">
        <v>1703</v>
      </c>
      <c r="F18" s="45">
        <v>33.591000000000001</v>
      </c>
      <c r="G18" s="45">
        <v>24.844000000000001</v>
      </c>
      <c r="H18" s="45">
        <v>8.7469999999999999</v>
      </c>
      <c r="I18" s="12"/>
      <c r="J18" s="9" t="s">
        <v>867</v>
      </c>
      <c r="K18" s="12" t="s">
        <v>866</v>
      </c>
      <c r="L18" s="9" t="s">
        <v>869</v>
      </c>
      <c r="M18" s="55">
        <v>1039500</v>
      </c>
      <c r="N18" s="69">
        <f t="shared" si="7"/>
        <v>1039.5</v>
      </c>
      <c r="O18" s="53">
        <v>86600</v>
      </c>
      <c r="P18" s="52">
        <f t="shared" si="0"/>
        <v>2880</v>
      </c>
      <c r="Q18" s="1">
        <f t="shared" si="1"/>
        <v>25980</v>
      </c>
      <c r="R18" s="1" t="e">
        <f>VLOOKUP(A18,#REF!,7,0)</f>
        <v>#REF!</v>
      </c>
      <c r="S18" s="1" t="e">
        <f>VLOOKUP(A18,#REF!,8,0)</f>
        <v>#REF!</v>
      </c>
      <c r="T18" s="1" t="e">
        <f t="shared" si="8"/>
        <v>#REF!</v>
      </c>
      <c r="U18" s="13">
        <f t="shared" si="2"/>
        <v>28860</v>
      </c>
      <c r="V18" s="13">
        <f t="shared" si="10"/>
        <v>26240</v>
      </c>
      <c r="W18" s="13">
        <f t="shared" si="10"/>
        <v>2620</v>
      </c>
      <c r="X18" s="13">
        <f t="shared" si="9"/>
        <v>0</v>
      </c>
      <c r="Y18" s="13">
        <f t="shared" si="4"/>
        <v>236700</v>
      </c>
      <c r="Z18" s="13"/>
      <c r="AA18" s="102" t="s">
        <v>1626</v>
      </c>
      <c r="AB18" s="14" t="s">
        <v>868</v>
      </c>
      <c r="AC18" s="86">
        <v>43762</v>
      </c>
      <c r="AD18" s="9">
        <v>1</v>
      </c>
      <c r="AE18" s="86">
        <v>43766</v>
      </c>
      <c r="AF18" s="9">
        <v>1</v>
      </c>
      <c r="AG18" s="68"/>
      <c r="AI18" s="1">
        <f t="shared" si="5"/>
        <v>26236.363636363636</v>
      </c>
      <c r="AJ18" s="1">
        <f t="shared" si="6"/>
        <v>2623.6363636363635</v>
      </c>
    </row>
    <row r="19" spans="1:58" s="56" customFormat="1" hidden="1">
      <c r="A19" s="2" t="s">
        <v>15</v>
      </c>
      <c r="B19" s="21"/>
      <c r="C19" s="21"/>
      <c r="D19" s="21"/>
      <c r="E19" s="21"/>
      <c r="F19" s="45">
        <v>33.591000000000001</v>
      </c>
      <c r="G19" s="45">
        <v>24.844000000000001</v>
      </c>
      <c r="H19" s="45">
        <v>8.7469999999999999</v>
      </c>
      <c r="I19" s="21"/>
      <c r="J19" s="9"/>
      <c r="K19" s="12" t="s">
        <v>600</v>
      </c>
      <c r="L19" s="9"/>
      <c r="M19" s="55">
        <v>1039500</v>
      </c>
      <c r="N19" s="55">
        <f t="shared" si="7"/>
        <v>1039.5</v>
      </c>
      <c r="O19" s="53">
        <v>86600</v>
      </c>
      <c r="P19" s="1">
        <f t="shared" si="0"/>
        <v>2880</v>
      </c>
      <c r="Q19" s="1">
        <f t="shared" si="1"/>
        <v>25980</v>
      </c>
      <c r="R19" s="1" t="e">
        <f>VLOOKUP(A19,#REF!,7,0)</f>
        <v>#REF!</v>
      </c>
      <c r="S19" s="1" t="e">
        <f>VLOOKUP(A19,#REF!,8,0)</f>
        <v>#REF!</v>
      </c>
      <c r="T19" s="1" t="e">
        <f t="shared" si="8"/>
        <v>#REF!</v>
      </c>
      <c r="U19" s="13">
        <f t="shared" si="2"/>
        <v>28860</v>
      </c>
      <c r="V19" s="13">
        <f t="shared" si="10"/>
        <v>26240</v>
      </c>
      <c r="W19" s="13">
        <f t="shared" si="10"/>
        <v>2620</v>
      </c>
      <c r="X19" s="13">
        <f t="shared" si="9"/>
        <v>0</v>
      </c>
      <c r="Y19" s="13">
        <f t="shared" si="4"/>
        <v>236700</v>
      </c>
      <c r="Z19" s="13"/>
      <c r="AA19" s="102"/>
      <c r="AB19" s="14"/>
      <c r="AC19" s="9"/>
      <c r="AD19" s="9"/>
      <c r="AE19" s="9"/>
      <c r="AF19" s="9"/>
      <c r="AG19" s="68"/>
      <c r="AH19" s="21"/>
      <c r="AI19" s="1">
        <f t="shared" si="5"/>
        <v>26236.363636363636</v>
      </c>
      <c r="AJ19" s="1">
        <f t="shared" si="6"/>
        <v>2623.6363636363635</v>
      </c>
      <c r="AK19" s="21"/>
      <c r="AL19" s="21"/>
      <c r="AM19" s="21"/>
    </row>
    <row r="20" spans="1:58" s="63" customFormat="1">
      <c r="A20" s="42" t="s">
        <v>16</v>
      </c>
      <c r="B20" s="45" t="s">
        <v>1152</v>
      </c>
      <c r="C20" s="45" t="s">
        <v>1074</v>
      </c>
      <c r="D20" s="45" t="s">
        <v>1153</v>
      </c>
      <c r="E20" s="174"/>
      <c r="F20" s="45">
        <v>33.591000000000001</v>
      </c>
      <c r="G20" s="45">
        <v>24.844000000000001</v>
      </c>
      <c r="H20" s="45">
        <v>8.7469999999999999</v>
      </c>
      <c r="I20" s="36" t="s">
        <v>1154</v>
      </c>
      <c r="J20" s="9" t="s">
        <v>956</v>
      </c>
      <c r="K20" s="36" t="s">
        <v>955</v>
      </c>
      <c r="L20" s="9" t="s">
        <v>958</v>
      </c>
      <c r="M20" s="55">
        <v>1039500</v>
      </c>
      <c r="N20" s="69">
        <f t="shared" si="7"/>
        <v>1039.5</v>
      </c>
      <c r="O20" s="53">
        <v>86600</v>
      </c>
      <c r="P20" s="52">
        <f t="shared" si="0"/>
        <v>2880</v>
      </c>
      <c r="Q20" s="1">
        <f t="shared" si="1"/>
        <v>25980</v>
      </c>
      <c r="R20" s="1" t="e">
        <f>VLOOKUP(A20,#REF!,7,0)</f>
        <v>#REF!</v>
      </c>
      <c r="S20" s="1" t="e">
        <f>VLOOKUP(A20,#REF!,8,0)</f>
        <v>#REF!</v>
      </c>
      <c r="T20" s="1" t="e">
        <f t="shared" si="8"/>
        <v>#REF!</v>
      </c>
      <c r="U20" s="13">
        <f t="shared" si="2"/>
        <v>28860</v>
      </c>
      <c r="V20" s="13">
        <f t="shared" si="10"/>
        <v>26240</v>
      </c>
      <c r="W20" s="13">
        <f t="shared" si="10"/>
        <v>2620</v>
      </c>
      <c r="X20" s="13">
        <f t="shared" si="9"/>
        <v>0</v>
      </c>
      <c r="Y20" s="13">
        <f t="shared" si="4"/>
        <v>236700</v>
      </c>
      <c r="Z20" s="85" t="s">
        <v>1382</v>
      </c>
      <c r="AA20" s="102" t="s">
        <v>1769</v>
      </c>
      <c r="AB20" s="14" t="s">
        <v>957</v>
      </c>
      <c r="AC20" s="86">
        <v>43765</v>
      </c>
      <c r="AD20" s="9">
        <v>1</v>
      </c>
      <c r="AE20" s="86">
        <v>43767</v>
      </c>
      <c r="AF20" s="9">
        <v>1</v>
      </c>
      <c r="AG20" s="68"/>
      <c r="AH20" s="56"/>
      <c r="AI20" s="1">
        <f t="shared" si="5"/>
        <v>26236.363636363636</v>
      </c>
      <c r="AJ20" s="1">
        <f t="shared" si="6"/>
        <v>2623.6363636363635</v>
      </c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</row>
    <row r="21" spans="1:58" s="56" customFormat="1" hidden="1">
      <c r="A21" s="2" t="s">
        <v>17</v>
      </c>
      <c r="B21" s="17"/>
      <c r="C21" s="17"/>
      <c r="D21" s="17"/>
      <c r="E21" s="17"/>
      <c r="F21" s="45">
        <v>27.251999999999999</v>
      </c>
      <c r="G21" s="45">
        <v>20.155999999999999</v>
      </c>
      <c r="H21" s="45">
        <v>7.0960000000000001</v>
      </c>
      <c r="I21" s="21"/>
      <c r="J21" s="9"/>
      <c r="K21" s="12"/>
      <c r="L21" s="9"/>
      <c r="M21" s="55">
        <v>844100</v>
      </c>
      <c r="N21" s="55">
        <f t="shared" si="7"/>
        <v>844.1</v>
      </c>
      <c r="O21" s="53">
        <v>70300</v>
      </c>
      <c r="P21" s="1">
        <f t="shared" si="0"/>
        <v>2340</v>
      </c>
      <c r="Q21" s="1">
        <f t="shared" si="1"/>
        <v>21090</v>
      </c>
      <c r="R21" s="1" t="e">
        <f>VLOOKUP(A21,#REF!,7,0)</f>
        <v>#REF!</v>
      </c>
      <c r="S21" s="1" t="e">
        <f>VLOOKUP(A21,#REF!,8,0)</f>
        <v>#REF!</v>
      </c>
      <c r="T21" s="1" t="e">
        <f t="shared" si="8"/>
        <v>#REF!</v>
      </c>
      <c r="U21" s="13">
        <f t="shared" si="2"/>
        <v>23430</v>
      </c>
      <c r="V21" s="13">
        <f t="shared" si="10"/>
        <v>21300</v>
      </c>
      <c r="W21" s="13">
        <f t="shared" si="10"/>
        <v>2130</v>
      </c>
      <c r="X21" s="13">
        <f t="shared" si="9"/>
        <v>0</v>
      </c>
      <c r="Y21" s="13">
        <f t="shared" si="4"/>
        <v>192150</v>
      </c>
      <c r="Z21" s="13"/>
      <c r="AA21" s="102" t="s">
        <v>1770</v>
      </c>
      <c r="AB21" s="14"/>
      <c r="AC21" s="9"/>
      <c r="AD21" s="9"/>
      <c r="AE21" s="9"/>
      <c r="AF21" s="9"/>
      <c r="AG21" s="68"/>
      <c r="AH21" s="21"/>
      <c r="AI21" s="1">
        <f t="shared" si="5"/>
        <v>21300</v>
      </c>
      <c r="AJ21" s="1">
        <f t="shared" si="6"/>
        <v>2130</v>
      </c>
    </row>
    <row r="22" spans="1:58" s="56" customFormat="1" hidden="1">
      <c r="A22" s="2" t="s">
        <v>18</v>
      </c>
      <c r="B22" s="21"/>
      <c r="C22" s="21"/>
      <c r="D22" s="21"/>
      <c r="E22" s="21"/>
      <c r="F22" s="45">
        <v>27.251999999999999</v>
      </c>
      <c r="G22" s="45">
        <v>20.155999999999999</v>
      </c>
      <c r="H22" s="45">
        <v>7.0960000000000001</v>
      </c>
      <c r="I22" s="21"/>
      <c r="J22" s="9"/>
      <c r="K22" s="12">
        <v>0</v>
      </c>
      <c r="L22" s="9"/>
      <c r="M22" s="55">
        <v>844100</v>
      </c>
      <c r="N22" s="55">
        <f t="shared" si="7"/>
        <v>844.1</v>
      </c>
      <c r="O22" s="53">
        <v>70300</v>
      </c>
      <c r="P22" s="1">
        <f t="shared" si="0"/>
        <v>2340</v>
      </c>
      <c r="Q22" s="1">
        <f t="shared" si="1"/>
        <v>21090</v>
      </c>
      <c r="R22" s="1" t="e">
        <f>VLOOKUP(A22,#REF!,7,0)</f>
        <v>#REF!</v>
      </c>
      <c r="S22" s="1" t="e">
        <f>VLOOKUP(A22,#REF!,8,0)</f>
        <v>#REF!</v>
      </c>
      <c r="T22" s="1" t="e">
        <f t="shared" si="8"/>
        <v>#REF!</v>
      </c>
      <c r="U22" s="13">
        <f t="shared" si="2"/>
        <v>23430</v>
      </c>
      <c r="V22" s="13">
        <f t="shared" si="10"/>
        <v>21300</v>
      </c>
      <c r="W22" s="13">
        <f t="shared" si="10"/>
        <v>2130</v>
      </c>
      <c r="X22" s="13">
        <f t="shared" si="9"/>
        <v>0</v>
      </c>
      <c r="Y22" s="13">
        <f t="shared" si="4"/>
        <v>192150</v>
      </c>
      <c r="Z22" s="13"/>
      <c r="AA22" s="102"/>
      <c r="AB22" s="14"/>
      <c r="AC22" s="9"/>
      <c r="AD22" s="9"/>
      <c r="AE22" s="9"/>
      <c r="AF22" s="9"/>
      <c r="AG22" s="68"/>
      <c r="AI22" s="1">
        <f t="shared" si="5"/>
        <v>21300</v>
      </c>
      <c r="AJ22" s="1">
        <f t="shared" si="6"/>
        <v>2130</v>
      </c>
    </row>
    <row r="23" spans="1:58" s="56" customFormat="1" hidden="1">
      <c r="A23" s="2" t="s">
        <v>19</v>
      </c>
      <c r="B23" s="21"/>
      <c r="C23" s="21"/>
      <c r="D23" s="21"/>
      <c r="E23" s="21"/>
      <c r="F23" s="45">
        <v>27.251999999999999</v>
      </c>
      <c r="G23" s="45">
        <v>20.155999999999999</v>
      </c>
      <c r="H23" s="45">
        <v>7.0960000000000001</v>
      </c>
      <c r="I23" s="21"/>
      <c r="J23" s="9"/>
      <c r="K23" s="12">
        <v>0</v>
      </c>
      <c r="L23" s="9"/>
      <c r="M23" s="55">
        <v>844100</v>
      </c>
      <c r="N23" s="55">
        <f t="shared" si="7"/>
        <v>844.1</v>
      </c>
      <c r="O23" s="53">
        <v>70300</v>
      </c>
      <c r="P23" s="1">
        <f t="shared" si="0"/>
        <v>2340</v>
      </c>
      <c r="Q23" s="1">
        <f t="shared" si="1"/>
        <v>21090</v>
      </c>
      <c r="R23" s="1" t="e">
        <f>VLOOKUP(A23,#REF!,7,0)</f>
        <v>#REF!</v>
      </c>
      <c r="S23" s="1" t="e">
        <f>VLOOKUP(A23,#REF!,8,0)</f>
        <v>#REF!</v>
      </c>
      <c r="T23" s="1" t="e">
        <f t="shared" si="8"/>
        <v>#REF!</v>
      </c>
      <c r="U23" s="13">
        <f t="shared" si="2"/>
        <v>23430</v>
      </c>
      <c r="V23" s="13">
        <f t="shared" si="10"/>
        <v>21300</v>
      </c>
      <c r="W23" s="13">
        <f t="shared" si="10"/>
        <v>2130</v>
      </c>
      <c r="X23" s="13">
        <f t="shared" si="9"/>
        <v>0</v>
      </c>
      <c r="Y23" s="13">
        <f t="shared" si="4"/>
        <v>192150</v>
      </c>
      <c r="Z23" s="13"/>
      <c r="AA23" s="102" t="s">
        <v>1626</v>
      </c>
      <c r="AB23" s="14"/>
      <c r="AC23" s="9"/>
      <c r="AD23" s="9"/>
      <c r="AE23" s="9"/>
      <c r="AF23" s="9"/>
      <c r="AG23" s="68"/>
      <c r="AI23" s="1">
        <f t="shared" si="5"/>
        <v>21300</v>
      </c>
      <c r="AJ23" s="1">
        <f t="shared" si="6"/>
        <v>2130</v>
      </c>
    </row>
    <row r="24" spans="1:58" s="56" customFormat="1" hidden="1">
      <c r="A24" s="2" t="s">
        <v>20</v>
      </c>
      <c r="B24" s="21"/>
      <c r="C24" s="21"/>
      <c r="D24" s="21"/>
      <c r="E24" s="21"/>
      <c r="F24" s="45">
        <v>27.251999999999999</v>
      </c>
      <c r="G24" s="45">
        <v>20.155999999999999</v>
      </c>
      <c r="H24" s="45">
        <v>7.0960000000000001</v>
      </c>
      <c r="I24" s="21"/>
      <c r="J24" s="9"/>
      <c r="K24" s="12">
        <v>0</v>
      </c>
      <c r="L24" s="9"/>
      <c r="M24" s="55">
        <v>844100</v>
      </c>
      <c r="N24" s="55">
        <f t="shared" si="7"/>
        <v>844.1</v>
      </c>
      <c r="O24" s="53">
        <v>70300</v>
      </c>
      <c r="P24" s="1">
        <f t="shared" si="0"/>
        <v>2340</v>
      </c>
      <c r="Q24" s="1">
        <f t="shared" si="1"/>
        <v>21090</v>
      </c>
      <c r="R24" s="1" t="e">
        <f>VLOOKUP(A24,#REF!,7,0)</f>
        <v>#REF!</v>
      </c>
      <c r="S24" s="1" t="e">
        <f>VLOOKUP(A24,#REF!,8,0)</f>
        <v>#REF!</v>
      </c>
      <c r="T24" s="1" t="e">
        <f t="shared" si="8"/>
        <v>#REF!</v>
      </c>
      <c r="U24" s="13">
        <f t="shared" si="2"/>
        <v>23430</v>
      </c>
      <c r="V24" s="13">
        <f t="shared" si="10"/>
        <v>21300</v>
      </c>
      <c r="W24" s="13">
        <f t="shared" si="10"/>
        <v>2130</v>
      </c>
      <c r="X24" s="13">
        <f t="shared" si="9"/>
        <v>0</v>
      </c>
      <c r="Y24" s="13">
        <f t="shared" si="4"/>
        <v>192150</v>
      </c>
      <c r="Z24" s="13"/>
      <c r="AA24" s="102"/>
      <c r="AB24" s="14"/>
      <c r="AC24" s="9"/>
      <c r="AD24" s="9"/>
      <c r="AE24" s="9"/>
      <c r="AF24" s="9"/>
      <c r="AG24" s="68"/>
      <c r="AI24" s="1">
        <f t="shared" si="5"/>
        <v>21300</v>
      </c>
      <c r="AJ24" s="1">
        <f t="shared" si="6"/>
        <v>2130</v>
      </c>
    </row>
    <row r="25" spans="1:58" s="56" customFormat="1" hidden="1">
      <c r="A25" s="2" t="s">
        <v>21</v>
      </c>
      <c r="B25" s="21"/>
      <c r="C25" s="21"/>
      <c r="D25" s="21"/>
      <c r="E25" s="21"/>
      <c r="F25" s="45">
        <v>27.251999999999999</v>
      </c>
      <c r="G25" s="45">
        <v>20.155999999999999</v>
      </c>
      <c r="H25" s="45">
        <v>7.0960000000000001</v>
      </c>
      <c r="I25" s="21"/>
      <c r="J25" s="9"/>
      <c r="K25" s="12">
        <v>0</v>
      </c>
      <c r="L25" s="9"/>
      <c r="M25" s="55">
        <v>844100</v>
      </c>
      <c r="N25" s="55">
        <f t="shared" si="7"/>
        <v>844.1</v>
      </c>
      <c r="O25" s="53">
        <v>70300</v>
      </c>
      <c r="P25" s="1">
        <f t="shared" si="0"/>
        <v>2340</v>
      </c>
      <c r="Q25" s="1">
        <f t="shared" si="1"/>
        <v>21090</v>
      </c>
      <c r="R25" s="1" t="e">
        <f>VLOOKUP(A25,#REF!,7,0)</f>
        <v>#REF!</v>
      </c>
      <c r="S25" s="1" t="e">
        <f>VLOOKUP(A25,#REF!,8,0)</f>
        <v>#REF!</v>
      </c>
      <c r="T25" s="1" t="e">
        <f t="shared" si="8"/>
        <v>#REF!</v>
      </c>
      <c r="U25" s="13">
        <f t="shared" si="2"/>
        <v>23430</v>
      </c>
      <c r="V25" s="13">
        <f t="shared" si="10"/>
        <v>21300</v>
      </c>
      <c r="W25" s="13">
        <f t="shared" si="10"/>
        <v>2130</v>
      </c>
      <c r="X25" s="13">
        <f t="shared" si="9"/>
        <v>0</v>
      </c>
      <c r="Y25" s="13">
        <f t="shared" si="4"/>
        <v>192150</v>
      </c>
      <c r="Z25" s="13"/>
      <c r="AA25" s="102" t="s">
        <v>1771</v>
      </c>
      <c r="AB25" s="14"/>
      <c r="AC25" s="9"/>
      <c r="AD25" s="9"/>
      <c r="AE25" s="9"/>
      <c r="AF25" s="9"/>
      <c r="AG25" s="68"/>
      <c r="AI25" s="1">
        <f t="shared" si="5"/>
        <v>21300</v>
      </c>
      <c r="AJ25" s="1">
        <f t="shared" si="6"/>
        <v>2130</v>
      </c>
    </row>
    <row r="26" spans="1:58" s="56" customFormat="1" hidden="1">
      <c r="A26" s="2" t="s">
        <v>22</v>
      </c>
      <c r="B26" s="21"/>
      <c r="C26" s="21"/>
      <c r="D26" s="21"/>
      <c r="E26" s="21"/>
      <c r="F26" s="45">
        <v>27.251999999999999</v>
      </c>
      <c r="G26" s="45">
        <v>20.155999999999999</v>
      </c>
      <c r="H26" s="45">
        <v>7.0960000000000001</v>
      </c>
      <c r="I26" s="21"/>
      <c r="J26" s="9"/>
      <c r="K26" s="12">
        <v>0</v>
      </c>
      <c r="L26" s="9"/>
      <c r="M26" s="55">
        <v>844100</v>
      </c>
      <c r="N26" s="55">
        <f t="shared" si="7"/>
        <v>844.1</v>
      </c>
      <c r="O26" s="53">
        <v>70300</v>
      </c>
      <c r="P26" s="1">
        <f t="shared" si="0"/>
        <v>2340</v>
      </c>
      <c r="Q26" s="1">
        <f t="shared" si="1"/>
        <v>21090</v>
      </c>
      <c r="R26" s="1" t="e">
        <f>VLOOKUP(A26,#REF!,7,0)</f>
        <v>#REF!</v>
      </c>
      <c r="S26" s="1" t="e">
        <f>VLOOKUP(A26,#REF!,8,0)</f>
        <v>#REF!</v>
      </c>
      <c r="T26" s="1" t="e">
        <f t="shared" si="8"/>
        <v>#REF!</v>
      </c>
      <c r="U26" s="13">
        <f t="shared" si="2"/>
        <v>23430</v>
      </c>
      <c r="V26" s="13">
        <f t="shared" si="10"/>
        <v>21300</v>
      </c>
      <c r="W26" s="13">
        <f t="shared" si="10"/>
        <v>2130</v>
      </c>
      <c r="X26" s="13">
        <f t="shared" si="9"/>
        <v>0</v>
      </c>
      <c r="Y26" s="13">
        <f t="shared" si="4"/>
        <v>192150</v>
      </c>
      <c r="Z26" s="13"/>
      <c r="AA26" s="102"/>
      <c r="AB26" s="14"/>
      <c r="AC26" s="9"/>
      <c r="AD26" s="9"/>
      <c r="AE26" s="9"/>
      <c r="AF26" s="9"/>
      <c r="AG26" s="68"/>
      <c r="AI26" s="1">
        <f t="shared" si="5"/>
        <v>21300</v>
      </c>
      <c r="AJ26" s="1">
        <f t="shared" si="6"/>
        <v>2130</v>
      </c>
    </row>
    <row r="27" spans="1:58" s="56" customFormat="1">
      <c r="A27" s="2" t="s">
        <v>23</v>
      </c>
      <c r="B27" s="17" t="s">
        <v>1396</v>
      </c>
      <c r="C27" s="17"/>
      <c r="D27" s="17"/>
      <c r="E27" s="175" t="s">
        <v>1704</v>
      </c>
      <c r="F27" s="45">
        <v>27.251999999999999</v>
      </c>
      <c r="G27" s="45">
        <v>20.155999999999999</v>
      </c>
      <c r="H27" s="45">
        <v>7.0960000000000001</v>
      </c>
      <c r="I27" s="12" t="s">
        <v>1395</v>
      </c>
      <c r="J27" s="91" t="s">
        <v>589</v>
      </c>
      <c r="K27" s="12" t="s">
        <v>588</v>
      </c>
      <c r="L27" s="9" t="s">
        <v>591</v>
      </c>
      <c r="M27" s="55">
        <v>844100</v>
      </c>
      <c r="N27" s="69">
        <f t="shared" si="7"/>
        <v>844.1</v>
      </c>
      <c r="O27" s="53">
        <v>70300</v>
      </c>
      <c r="P27" s="52">
        <f t="shared" si="0"/>
        <v>2340</v>
      </c>
      <c r="Q27" s="1">
        <f t="shared" si="1"/>
        <v>21090</v>
      </c>
      <c r="R27" s="1" t="e">
        <f>VLOOKUP(A27,#REF!,7,0)</f>
        <v>#REF!</v>
      </c>
      <c r="S27" s="1" t="e">
        <f>VLOOKUP(A27,#REF!,8,0)</f>
        <v>#REF!</v>
      </c>
      <c r="T27" s="1" t="e">
        <f t="shared" si="8"/>
        <v>#REF!</v>
      </c>
      <c r="U27" s="13">
        <f t="shared" si="2"/>
        <v>23430</v>
      </c>
      <c r="V27" s="13">
        <f t="shared" si="10"/>
        <v>21300</v>
      </c>
      <c r="W27" s="13">
        <f t="shared" si="10"/>
        <v>2130</v>
      </c>
      <c r="X27" s="13">
        <f t="shared" si="9"/>
        <v>0</v>
      </c>
      <c r="Y27" s="13">
        <f t="shared" si="4"/>
        <v>192150</v>
      </c>
      <c r="Z27" s="13"/>
      <c r="AA27" s="102" t="s">
        <v>1772</v>
      </c>
      <c r="AB27" s="14" t="s">
        <v>590</v>
      </c>
      <c r="AC27" s="86">
        <v>43761</v>
      </c>
      <c r="AD27" s="9">
        <v>1</v>
      </c>
      <c r="AE27" s="86">
        <v>43763</v>
      </c>
      <c r="AF27" s="9">
        <v>1</v>
      </c>
      <c r="AG27" s="68"/>
      <c r="AI27" s="1">
        <f t="shared" si="5"/>
        <v>21300</v>
      </c>
      <c r="AJ27" s="1">
        <f t="shared" si="6"/>
        <v>2130</v>
      </c>
      <c r="AK27" s="21"/>
    </row>
    <row r="28" spans="1:58" s="56" customFormat="1" hidden="1">
      <c r="A28" s="2" t="s">
        <v>24</v>
      </c>
      <c r="B28" s="21"/>
      <c r="C28" s="21"/>
      <c r="D28" s="21"/>
      <c r="E28" s="21"/>
      <c r="F28" s="45">
        <v>27.251999999999999</v>
      </c>
      <c r="G28" s="45">
        <v>20.155999999999999</v>
      </c>
      <c r="H28" s="45">
        <v>7.0960000000000001</v>
      </c>
      <c r="I28" s="21"/>
      <c r="J28" s="9"/>
      <c r="K28" s="12" t="s">
        <v>600</v>
      </c>
      <c r="L28" s="9"/>
      <c r="M28" s="55">
        <v>844100</v>
      </c>
      <c r="N28" s="55">
        <f t="shared" si="7"/>
        <v>844.1</v>
      </c>
      <c r="O28" s="53">
        <v>70300</v>
      </c>
      <c r="P28" s="1">
        <f t="shared" si="0"/>
        <v>2340</v>
      </c>
      <c r="Q28" s="1">
        <f t="shared" si="1"/>
        <v>21090</v>
      </c>
      <c r="R28" s="1" t="e">
        <f>VLOOKUP(A28,#REF!,7,0)</f>
        <v>#REF!</v>
      </c>
      <c r="S28" s="1" t="e">
        <f>VLOOKUP(A28,#REF!,8,0)</f>
        <v>#REF!</v>
      </c>
      <c r="T28" s="1" t="e">
        <f t="shared" si="8"/>
        <v>#REF!</v>
      </c>
      <c r="U28" s="13">
        <f t="shared" si="2"/>
        <v>23430</v>
      </c>
      <c r="V28" s="13">
        <f t="shared" si="10"/>
        <v>21300</v>
      </c>
      <c r="W28" s="13">
        <f t="shared" si="10"/>
        <v>2130</v>
      </c>
      <c r="X28" s="13">
        <f t="shared" si="9"/>
        <v>0</v>
      </c>
      <c r="Y28" s="13">
        <f t="shared" si="4"/>
        <v>192150</v>
      </c>
      <c r="Z28" s="13"/>
      <c r="AA28" s="102"/>
      <c r="AB28" s="14"/>
      <c r="AC28" s="9"/>
      <c r="AD28" s="9"/>
      <c r="AE28" s="9"/>
      <c r="AF28" s="9"/>
      <c r="AG28" s="68"/>
      <c r="AH28" s="21"/>
      <c r="AI28" s="1">
        <f t="shared" si="5"/>
        <v>21300</v>
      </c>
      <c r="AJ28" s="1">
        <f t="shared" si="6"/>
        <v>2130</v>
      </c>
    </row>
    <row r="29" spans="1:58" s="56" customFormat="1">
      <c r="A29" s="37" t="s">
        <v>25</v>
      </c>
      <c r="B29" s="17" t="s">
        <v>1676</v>
      </c>
      <c r="C29" s="17"/>
      <c r="D29" s="17"/>
      <c r="E29" s="175" t="s">
        <v>1703</v>
      </c>
      <c r="F29" s="45">
        <v>27.251999999999999</v>
      </c>
      <c r="G29" s="45">
        <v>20.155999999999999</v>
      </c>
      <c r="H29" s="45">
        <v>7.0960000000000001</v>
      </c>
      <c r="I29" s="12"/>
      <c r="J29" s="87" t="s">
        <v>960</v>
      </c>
      <c r="K29" s="12" t="s">
        <v>959</v>
      </c>
      <c r="L29" s="87" t="s">
        <v>962</v>
      </c>
      <c r="M29" s="55">
        <v>844100</v>
      </c>
      <c r="N29" s="69">
        <f t="shared" si="7"/>
        <v>844.1</v>
      </c>
      <c r="O29" s="53">
        <v>70300</v>
      </c>
      <c r="P29" s="52">
        <f t="shared" si="0"/>
        <v>2340</v>
      </c>
      <c r="Q29" s="1">
        <f t="shared" si="1"/>
        <v>21090</v>
      </c>
      <c r="R29" s="1" t="e">
        <f>VLOOKUP(A29,#REF!,7,0)</f>
        <v>#REF!</v>
      </c>
      <c r="S29" s="1" t="e">
        <f>VLOOKUP(A29,#REF!,8,0)</f>
        <v>#REF!</v>
      </c>
      <c r="T29" s="1" t="e">
        <f t="shared" si="8"/>
        <v>#REF!</v>
      </c>
      <c r="U29" s="13">
        <f t="shared" si="2"/>
        <v>23430</v>
      </c>
      <c r="V29" s="13">
        <f t="shared" si="10"/>
        <v>21300</v>
      </c>
      <c r="W29" s="13">
        <f t="shared" si="10"/>
        <v>2130</v>
      </c>
      <c r="X29" s="13">
        <f t="shared" si="9"/>
        <v>0</v>
      </c>
      <c r="Y29" s="13">
        <f t="shared" si="4"/>
        <v>192150</v>
      </c>
      <c r="Z29" s="13"/>
      <c r="AA29" s="102" t="s">
        <v>1626</v>
      </c>
      <c r="AB29" s="88" t="s">
        <v>961</v>
      </c>
      <c r="AC29" s="86">
        <v>43767</v>
      </c>
      <c r="AD29" s="9">
        <v>1</v>
      </c>
      <c r="AE29" s="86">
        <v>43768</v>
      </c>
      <c r="AF29" s="9">
        <v>1</v>
      </c>
      <c r="AG29" s="68"/>
      <c r="AI29" s="1">
        <f t="shared" si="5"/>
        <v>21300</v>
      </c>
      <c r="AJ29" s="1">
        <f t="shared" si="6"/>
        <v>2130</v>
      </c>
    </row>
    <row r="30" spans="1:58" s="56" customFormat="1" hidden="1">
      <c r="A30" s="2" t="s">
        <v>26</v>
      </c>
      <c r="B30" s="21"/>
      <c r="C30" s="21"/>
      <c r="D30" s="21"/>
      <c r="E30" s="21"/>
      <c r="F30" s="45">
        <v>27.251999999999999</v>
      </c>
      <c r="G30" s="45">
        <v>20.155999999999999</v>
      </c>
      <c r="H30" s="45">
        <v>7.0960000000000001</v>
      </c>
      <c r="I30" s="21"/>
      <c r="J30" s="9"/>
      <c r="K30" s="12" t="s">
        <v>600</v>
      </c>
      <c r="L30" s="9"/>
      <c r="M30" s="55">
        <v>844100</v>
      </c>
      <c r="N30" s="55">
        <f t="shared" si="7"/>
        <v>844.1</v>
      </c>
      <c r="O30" s="53">
        <v>70300</v>
      </c>
      <c r="P30" s="1">
        <f t="shared" si="0"/>
        <v>2340</v>
      </c>
      <c r="Q30" s="1">
        <f t="shared" si="1"/>
        <v>21090</v>
      </c>
      <c r="R30" s="1" t="e">
        <f>VLOOKUP(A30,#REF!,7,0)</f>
        <v>#REF!</v>
      </c>
      <c r="S30" s="1" t="e">
        <f>VLOOKUP(A30,#REF!,8,0)</f>
        <v>#REF!</v>
      </c>
      <c r="T30" s="1" t="e">
        <f t="shared" si="8"/>
        <v>#REF!</v>
      </c>
      <c r="U30" s="13">
        <f t="shared" si="2"/>
        <v>23430</v>
      </c>
      <c r="V30" s="13">
        <f t="shared" si="10"/>
        <v>21300</v>
      </c>
      <c r="W30" s="13">
        <f t="shared" si="10"/>
        <v>2130</v>
      </c>
      <c r="X30" s="13">
        <f t="shared" si="9"/>
        <v>0</v>
      </c>
      <c r="Y30" s="13">
        <f t="shared" si="4"/>
        <v>192150</v>
      </c>
      <c r="Z30" s="13"/>
      <c r="AA30" s="102"/>
      <c r="AB30" s="14"/>
      <c r="AC30" s="9"/>
      <c r="AD30" s="9"/>
      <c r="AE30" s="9"/>
      <c r="AF30" s="9"/>
      <c r="AG30" s="68"/>
      <c r="AI30" s="1">
        <f t="shared" si="5"/>
        <v>21300</v>
      </c>
      <c r="AJ30" s="1">
        <f t="shared" si="6"/>
        <v>2130</v>
      </c>
    </row>
    <row r="31" spans="1:58" s="56" customFormat="1" hidden="1">
      <c r="A31" s="2" t="s">
        <v>27</v>
      </c>
      <c r="B31" s="21"/>
      <c r="C31" s="21"/>
      <c r="D31" s="21"/>
      <c r="E31" s="21"/>
      <c r="F31" s="45">
        <v>27.251999999999999</v>
      </c>
      <c r="G31" s="45">
        <v>20.155999999999999</v>
      </c>
      <c r="H31" s="45">
        <v>7.0960000000000001</v>
      </c>
      <c r="I31" s="21"/>
      <c r="J31" s="9"/>
      <c r="K31" s="12">
        <v>0</v>
      </c>
      <c r="L31" s="9"/>
      <c r="M31" s="55">
        <v>844100</v>
      </c>
      <c r="N31" s="55">
        <f t="shared" si="7"/>
        <v>844.1</v>
      </c>
      <c r="O31" s="53">
        <v>70300</v>
      </c>
      <c r="P31" s="1">
        <f t="shared" si="0"/>
        <v>2340</v>
      </c>
      <c r="Q31" s="1">
        <f t="shared" si="1"/>
        <v>21090</v>
      </c>
      <c r="R31" s="1" t="e">
        <f>VLOOKUP(A31,#REF!,7,0)</f>
        <v>#REF!</v>
      </c>
      <c r="S31" s="1" t="e">
        <f>VLOOKUP(A31,#REF!,8,0)</f>
        <v>#REF!</v>
      </c>
      <c r="T31" s="1" t="e">
        <f t="shared" si="8"/>
        <v>#REF!</v>
      </c>
      <c r="U31" s="13">
        <f t="shared" si="2"/>
        <v>23430</v>
      </c>
      <c r="V31" s="13">
        <f t="shared" si="10"/>
        <v>21300</v>
      </c>
      <c r="W31" s="13">
        <f t="shared" si="10"/>
        <v>2130</v>
      </c>
      <c r="X31" s="13">
        <f t="shared" si="9"/>
        <v>0</v>
      </c>
      <c r="Y31" s="13">
        <f t="shared" si="4"/>
        <v>192150</v>
      </c>
      <c r="Z31" s="13"/>
      <c r="AA31" s="102"/>
      <c r="AB31" s="14"/>
      <c r="AC31" s="9"/>
      <c r="AD31" s="9"/>
      <c r="AE31" s="9"/>
      <c r="AF31" s="9"/>
      <c r="AG31" s="68"/>
      <c r="AI31" s="1">
        <f t="shared" si="5"/>
        <v>21300</v>
      </c>
      <c r="AJ31" s="1">
        <f t="shared" si="6"/>
        <v>2130</v>
      </c>
    </row>
    <row r="32" spans="1:58" s="56" customFormat="1" hidden="1">
      <c r="A32" s="2" t="s">
        <v>28</v>
      </c>
      <c r="B32" s="21"/>
      <c r="C32" s="21"/>
      <c r="D32" s="21"/>
      <c r="E32" s="21"/>
      <c r="F32" s="45">
        <v>27.251999999999999</v>
      </c>
      <c r="G32" s="45">
        <v>20.155999999999999</v>
      </c>
      <c r="H32" s="45">
        <v>7.0960000000000001</v>
      </c>
      <c r="I32" s="21"/>
      <c r="J32" s="9"/>
      <c r="K32" s="12">
        <v>0</v>
      </c>
      <c r="L32" s="9"/>
      <c r="M32" s="55">
        <v>844100</v>
      </c>
      <c r="N32" s="55">
        <f t="shared" si="7"/>
        <v>844.1</v>
      </c>
      <c r="O32" s="53">
        <v>70300</v>
      </c>
      <c r="P32" s="1">
        <f t="shared" si="0"/>
        <v>2340</v>
      </c>
      <c r="Q32" s="1">
        <f t="shared" si="1"/>
        <v>21090</v>
      </c>
      <c r="R32" s="1" t="e">
        <f>VLOOKUP(A32,#REF!,7,0)</f>
        <v>#REF!</v>
      </c>
      <c r="S32" s="1" t="e">
        <f>VLOOKUP(A32,#REF!,8,0)</f>
        <v>#REF!</v>
      </c>
      <c r="T32" s="1" t="e">
        <f t="shared" si="8"/>
        <v>#REF!</v>
      </c>
      <c r="U32" s="13">
        <f t="shared" si="2"/>
        <v>23430</v>
      </c>
      <c r="V32" s="13">
        <f t="shared" si="10"/>
        <v>21300</v>
      </c>
      <c r="W32" s="13">
        <f t="shared" si="10"/>
        <v>2130</v>
      </c>
      <c r="X32" s="13">
        <f t="shared" si="9"/>
        <v>0</v>
      </c>
      <c r="Y32" s="13">
        <f t="shared" si="4"/>
        <v>192150</v>
      </c>
      <c r="Z32" s="13"/>
      <c r="AA32" s="102"/>
      <c r="AB32" s="14"/>
      <c r="AC32" s="9"/>
      <c r="AD32" s="9"/>
      <c r="AE32" s="9"/>
      <c r="AF32" s="9"/>
      <c r="AG32" s="68"/>
      <c r="AI32" s="1">
        <f t="shared" si="5"/>
        <v>21300</v>
      </c>
      <c r="AJ32" s="1">
        <f t="shared" si="6"/>
        <v>2130</v>
      </c>
    </row>
    <row r="33" spans="1:58" s="56" customFormat="1" hidden="1">
      <c r="A33" s="2" t="s">
        <v>29</v>
      </c>
      <c r="B33" s="21"/>
      <c r="C33" s="21"/>
      <c r="D33" s="21"/>
      <c r="E33" s="21"/>
      <c r="F33" s="45">
        <v>27.251999999999999</v>
      </c>
      <c r="G33" s="45">
        <v>20.155999999999999</v>
      </c>
      <c r="H33" s="45">
        <v>7.0960000000000001</v>
      </c>
      <c r="I33" s="21"/>
      <c r="J33" s="9"/>
      <c r="K33" s="12">
        <v>0</v>
      </c>
      <c r="L33" s="9"/>
      <c r="M33" s="55">
        <v>844100</v>
      </c>
      <c r="N33" s="55">
        <f t="shared" si="7"/>
        <v>844.1</v>
      </c>
      <c r="O33" s="53">
        <v>70300</v>
      </c>
      <c r="P33" s="1">
        <f t="shared" si="0"/>
        <v>2340</v>
      </c>
      <c r="Q33" s="1">
        <f t="shared" si="1"/>
        <v>21090</v>
      </c>
      <c r="R33" s="1" t="e">
        <f>VLOOKUP(A33,#REF!,7,0)</f>
        <v>#REF!</v>
      </c>
      <c r="S33" s="1" t="e">
        <f>VLOOKUP(A33,#REF!,8,0)</f>
        <v>#REF!</v>
      </c>
      <c r="T33" s="1" t="e">
        <f t="shared" si="8"/>
        <v>#REF!</v>
      </c>
      <c r="U33" s="13">
        <f t="shared" si="2"/>
        <v>23430</v>
      </c>
      <c r="V33" s="13">
        <f t="shared" si="10"/>
        <v>21300</v>
      </c>
      <c r="W33" s="13">
        <f t="shared" si="10"/>
        <v>2130</v>
      </c>
      <c r="X33" s="13">
        <f t="shared" si="9"/>
        <v>0</v>
      </c>
      <c r="Y33" s="13">
        <f t="shared" si="4"/>
        <v>192150</v>
      </c>
      <c r="Z33" s="13"/>
      <c r="AA33" s="102"/>
      <c r="AB33" s="14"/>
      <c r="AC33" s="9"/>
      <c r="AD33" s="9"/>
      <c r="AE33" s="9"/>
      <c r="AF33" s="9"/>
      <c r="AG33" s="68"/>
      <c r="AI33" s="1">
        <f t="shared" si="5"/>
        <v>21300</v>
      </c>
      <c r="AJ33" s="1">
        <f t="shared" si="6"/>
        <v>2130</v>
      </c>
    </row>
    <row r="34" spans="1:58" s="63" customFormat="1">
      <c r="A34" s="42" t="s">
        <v>30</v>
      </c>
      <c r="B34" s="45" t="s">
        <v>1331</v>
      </c>
      <c r="C34" s="45" t="s">
        <v>1332</v>
      </c>
      <c r="D34" s="45" t="s">
        <v>1333</v>
      </c>
      <c r="E34" s="174"/>
      <c r="F34" s="45">
        <v>27.251999999999999</v>
      </c>
      <c r="G34" s="45">
        <v>20.155999999999999</v>
      </c>
      <c r="H34" s="45">
        <v>7.0960000000000001</v>
      </c>
      <c r="I34" s="36" t="s">
        <v>1334</v>
      </c>
      <c r="J34" s="91" t="s">
        <v>593</v>
      </c>
      <c r="K34" s="36" t="s">
        <v>592</v>
      </c>
      <c r="L34" s="9" t="s">
        <v>595</v>
      </c>
      <c r="M34" s="55">
        <v>844100</v>
      </c>
      <c r="N34" s="69">
        <f t="shared" si="7"/>
        <v>844.1</v>
      </c>
      <c r="O34" s="53">
        <v>70300</v>
      </c>
      <c r="P34" s="52">
        <f t="shared" si="0"/>
        <v>2340</v>
      </c>
      <c r="Q34" s="1">
        <f t="shared" si="1"/>
        <v>21090</v>
      </c>
      <c r="R34" s="1" t="e">
        <f>VLOOKUP(A34,#REF!,7,0)</f>
        <v>#REF!</v>
      </c>
      <c r="S34" s="1" t="e">
        <f>VLOOKUP(A34,#REF!,8,0)</f>
        <v>#REF!</v>
      </c>
      <c r="T34" s="1" t="e">
        <f t="shared" si="8"/>
        <v>#REF!</v>
      </c>
      <c r="U34" s="13">
        <f t="shared" si="2"/>
        <v>23430</v>
      </c>
      <c r="V34" s="13">
        <f t="shared" si="10"/>
        <v>21300</v>
      </c>
      <c r="W34" s="13">
        <f t="shared" si="10"/>
        <v>2130</v>
      </c>
      <c r="X34" s="13">
        <f t="shared" si="9"/>
        <v>0</v>
      </c>
      <c r="Y34" s="13">
        <f t="shared" si="4"/>
        <v>192150</v>
      </c>
      <c r="Z34" s="85" t="s">
        <v>1382</v>
      </c>
      <c r="AA34" s="102"/>
      <c r="AB34" s="14" t="s">
        <v>594</v>
      </c>
      <c r="AC34" s="86">
        <v>43767</v>
      </c>
      <c r="AD34" s="9">
        <v>1</v>
      </c>
      <c r="AE34" s="86">
        <v>43768</v>
      </c>
      <c r="AF34" s="9">
        <v>1</v>
      </c>
      <c r="AG34" s="68"/>
      <c r="AH34" s="56"/>
      <c r="AI34" s="1">
        <f t="shared" si="5"/>
        <v>21300</v>
      </c>
      <c r="AJ34" s="1">
        <f t="shared" si="6"/>
        <v>2130</v>
      </c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</row>
    <row r="35" spans="1:58" s="21" customFormat="1">
      <c r="A35" s="38" t="s">
        <v>31</v>
      </c>
      <c r="B35" s="17" t="s">
        <v>1677</v>
      </c>
      <c r="C35" s="17"/>
      <c r="D35" s="17"/>
      <c r="E35" s="175" t="s">
        <v>1704</v>
      </c>
      <c r="F35" s="45">
        <v>27.251999999999999</v>
      </c>
      <c r="G35" s="45">
        <v>20.155999999999999</v>
      </c>
      <c r="H35" s="45">
        <v>7.0960000000000001</v>
      </c>
      <c r="I35" s="12"/>
      <c r="J35" s="91" t="s">
        <v>597</v>
      </c>
      <c r="K35" s="12" t="s">
        <v>596</v>
      </c>
      <c r="L35" s="9" t="s">
        <v>599</v>
      </c>
      <c r="M35" s="55">
        <v>844100</v>
      </c>
      <c r="N35" s="69">
        <f t="shared" si="7"/>
        <v>844.1</v>
      </c>
      <c r="O35" s="53">
        <v>70300</v>
      </c>
      <c r="P35" s="52">
        <f t="shared" si="0"/>
        <v>2340</v>
      </c>
      <c r="Q35" s="1">
        <f t="shared" si="1"/>
        <v>21090</v>
      </c>
      <c r="R35" s="1" t="e">
        <f>VLOOKUP(A35,#REF!,7,0)</f>
        <v>#REF!</v>
      </c>
      <c r="S35" s="1" t="e">
        <f>VLOOKUP(A35,#REF!,8,0)</f>
        <v>#REF!</v>
      </c>
      <c r="T35" s="1" t="e">
        <f t="shared" si="8"/>
        <v>#REF!</v>
      </c>
      <c r="U35" s="13">
        <f t="shared" si="2"/>
        <v>23430</v>
      </c>
      <c r="V35" s="13">
        <f t="shared" si="10"/>
        <v>21300</v>
      </c>
      <c r="W35" s="13">
        <f t="shared" si="10"/>
        <v>2130</v>
      </c>
      <c r="X35" s="13">
        <f t="shared" si="9"/>
        <v>0</v>
      </c>
      <c r="Y35" s="13">
        <f t="shared" si="4"/>
        <v>192150</v>
      </c>
      <c r="Z35" s="13"/>
      <c r="AA35" s="102" t="s">
        <v>1773</v>
      </c>
      <c r="AB35" s="14" t="s">
        <v>598</v>
      </c>
      <c r="AC35" s="86">
        <v>43761</v>
      </c>
      <c r="AD35" s="9">
        <v>1</v>
      </c>
      <c r="AE35" s="86">
        <v>43763</v>
      </c>
      <c r="AF35" s="9">
        <v>1</v>
      </c>
      <c r="AG35" s="68"/>
      <c r="AI35" s="1">
        <f t="shared" si="5"/>
        <v>21300</v>
      </c>
      <c r="AJ35" s="1">
        <f t="shared" si="6"/>
        <v>2130</v>
      </c>
      <c r="AL35" s="56"/>
      <c r="AM35" s="56"/>
    </row>
    <row r="36" spans="1:58" s="21" customFormat="1">
      <c r="A36" s="38" t="s">
        <v>32</v>
      </c>
      <c r="B36" s="17" t="s">
        <v>1677</v>
      </c>
      <c r="C36" s="17"/>
      <c r="D36" s="17"/>
      <c r="E36" s="175" t="s">
        <v>1704</v>
      </c>
      <c r="F36" s="45">
        <v>27.251999999999999</v>
      </c>
      <c r="G36" s="45">
        <v>20.155999999999999</v>
      </c>
      <c r="H36" s="45">
        <v>7.0960000000000001</v>
      </c>
      <c r="I36" s="12"/>
      <c r="J36" s="91" t="s">
        <v>597</v>
      </c>
      <c r="K36" s="12" t="s">
        <v>596</v>
      </c>
      <c r="L36" s="9" t="s">
        <v>599</v>
      </c>
      <c r="M36" s="55">
        <v>844100</v>
      </c>
      <c r="N36" s="69">
        <f t="shared" si="7"/>
        <v>844.1</v>
      </c>
      <c r="O36" s="53">
        <v>70300</v>
      </c>
      <c r="P36" s="52">
        <f t="shared" si="0"/>
        <v>2340</v>
      </c>
      <c r="Q36" s="1">
        <f t="shared" si="1"/>
        <v>21090</v>
      </c>
      <c r="R36" s="1" t="e">
        <f>VLOOKUP(A36,#REF!,7,0)</f>
        <v>#REF!</v>
      </c>
      <c r="S36" s="1" t="e">
        <f>VLOOKUP(A36,#REF!,8,0)</f>
        <v>#REF!</v>
      </c>
      <c r="T36" s="1" t="e">
        <f t="shared" si="8"/>
        <v>#REF!</v>
      </c>
      <c r="U36" s="13">
        <f t="shared" si="2"/>
        <v>23430</v>
      </c>
      <c r="V36" s="13">
        <f t="shared" si="10"/>
        <v>21300</v>
      </c>
      <c r="W36" s="13">
        <f t="shared" si="10"/>
        <v>2130</v>
      </c>
      <c r="X36" s="13">
        <f t="shared" si="9"/>
        <v>0</v>
      </c>
      <c r="Y36" s="13">
        <f t="shared" si="4"/>
        <v>192150</v>
      </c>
      <c r="Z36" s="13"/>
      <c r="AA36" s="102"/>
      <c r="AB36" s="14" t="s">
        <v>598</v>
      </c>
      <c r="AC36" s="86">
        <v>43761</v>
      </c>
      <c r="AD36" s="9">
        <v>1</v>
      </c>
      <c r="AE36" s="86">
        <v>43763</v>
      </c>
      <c r="AF36" s="9">
        <v>1</v>
      </c>
      <c r="AG36" s="68"/>
      <c r="AI36" s="1">
        <f t="shared" si="5"/>
        <v>21300</v>
      </c>
      <c r="AJ36" s="1">
        <f t="shared" si="6"/>
        <v>2130</v>
      </c>
    </row>
    <row r="37" spans="1:58" s="21" customFormat="1" hidden="1">
      <c r="A37" s="2" t="s">
        <v>33</v>
      </c>
      <c r="F37" s="45">
        <v>27.251999999999999</v>
      </c>
      <c r="G37" s="45">
        <v>20.155999999999999</v>
      </c>
      <c r="H37" s="45">
        <v>7.0960000000000001</v>
      </c>
      <c r="J37" s="9"/>
      <c r="K37" s="12">
        <v>0</v>
      </c>
      <c r="L37" s="9"/>
      <c r="M37" s="55">
        <v>844100</v>
      </c>
      <c r="N37" s="55">
        <f t="shared" si="7"/>
        <v>844.1</v>
      </c>
      <c r="O37" s="53">
        <v>70300</v>
      </c>
      <c r="P37" s="1">
        <f t="shared" si="0"/>
        <v>2340</v>
      </c>
      <c r="Q37" s="1">
        <f t="shared" si="1"/>
        <v>21090</v>
      </c>
      <c r="R37" s="1" t="e">
        <f>VLOOKUP(A37,#REF!,7,0)</f>
        <v>#REF!</v>
      </c>
      <c r="S37" s="1" t="e">
        <f>VLOOKUP(A37,#REF!,8,0)</f>
        <v>#REF!</v>
      </c>
      <c r="T37" s="1" t="e">
        <f t="shared" si="8"/>
        <v>#REF!</v>
      </c>
      <c r="U37" s="13">
        <f t="shared" si="2"/>
        <v>23430</v>
      </c>
      <c r="V37" s="13">
        <f t="shared" si="10"/>
        <v>21300</v>
      </c>
      <c r="W37" s="13">
        <f t="shared" si="10"/>
        <v>2130</v>
      </c>
      <c r="X37" s="13">
        <f t="shared" si="9"/>
        <v>0</v>
      </c>
      <c r="Y37" s="13">
        <f t="shared" si="4"/>
        <v>192150</v>
      </c>
      <c r="Z37" s="13"/>
      <c r="AA37" s="102"/>
      <c r="AB37" s="14"/>
      <c r="AC37" s="9"/>
      <c r="AD37" s="9"/>
      <c r="AE37" s="9"/>
      <c r="AF37" s="9"/>
      <c r="AG37" s="68"/>
      <c r="AI37" s="1">
        <f t="shared" si="5"/>
        <v>21300</v>
      </c>
      <c r="AJ37" s="1">
        <f t="shared" si="6"/>
        <v>2130</v>
      </c>
    </row>
    <row r="38" spans="1:58" s="21" customFormat="1" hidden="1">
      <c r="A38" s="2" t="s">
        <v>34</v>
      </c>
      <c r="F38" s="45">
        <v>27.251999999999999</v>
      </c>
      <c r="G38" s="45">
        <v>20.155999999999999</v>
      </c>
      <c r="H38" s="45">
        <v>7.0960000000000001</v>
      </c>
      <c r="J38" s="9"/>
      <c r="K38" s="12" t="s">
        <v>600</v>
      </c>
      <c r="L38" s="9"/>
      <c r="M38" s="55">
        <v>844100</v>
      </c>
      <c r="N38" s="55">
        <f t="shared" si="7"/>
        <v>844.1</v>
      </c>
      <c r="O38" s="53">
        <v>70300</v>
      </c>
      <c r="P38" s="1">
        <f t="shared" si="0"/>
        <v>2340</v>
      </c>
      <c r="Q38" s="1">
        <f t="shared" si="1"/>
        <v>21090</v>
      </c>
      <c r="R38" s="1" t="e">
        <f>VLOOKUP(A38,#REF!,7,0)</f>
        <v>#REF!</v>
      </c>
      <c r="S38" s="1" t="e">
        <f>VLOOKUP(A38,#REF!,8,0)</f>
        <v>#REF!</v>
      </c>
      <c r="T38" s="1" t="e">
        <f t="shared" si="8"/>
        <v>#REF!</v>
      </c>
      <c r="U38" s="13">
        <f t="shared" si="2"/>
        <v>23430</v>
      </c>
      <c r="V38" s="13">
        <f t="shared" si="10"/>
        <v>21300</v>
      </c>
      <c r="W38" s="13">
        <f t="shared" si="10"/>
        <v>2130</v>
      </c>
      <c r="X38" s="13">
        <f t="shared" si="9"/>
        <v>0</v>
      </c>
      <c r="Y38" s="13">
        <f t="shared" si="4"/>
        <v>192150</v>
      </c>
      <c r="Z38" s="13"/>
      <c r="AA38" s="102"/>
      <c r="AB38" s="14"/>
      <c r="AC38" s="9"/>
      <c r="AD38" s="9"/>
      <c r="AE38" s="9"/>
      <c r="AF38" s="9"/>
      <c r="AG38" s="68"/>
      <c r="AI38" s="1">
        <f t="shared" si="5"/>
        <v>21300</v>
      </c>
      <c r="AJ38" s="1">
        <f t="shared" si="6"/>
        <v>2130</v>
      </c>
    </row>
    <row r="39" spans="1:58" s="21" customFormat="1" hidden="1">
      <c r="A39" s="2" t="s">
        <v>35</v>
      </c>
      <c r="F39" s="45">
        <v>27.251999999999999</v>
      </c>
      <c r="G39" s="45">
        <v>20.155999999999999</v>
      </c>
      <c r="H39" s="45">
        <v>7.0960000000000001</v>
      </c>
      <c r="J39" s="9"/>
      <c r="K39" s="12" t="s">
        <v>600</v>
      </c>
      <c r="L39" s="9"/>
      <c r="M39" s="55">
        <v>844100</v>
      </c>
      <c r="N39" s="55">
        <f t="shared" si="7"/>
        <v>844.1</v>
      </c>
      <c r="O39" s="53">
        <v>70300</v>
      </c>
      <c r="P39" s="1">
        <f t="shared" si="0"/>
        <v>2340</v>
      </c>
      <c r="Q39" s="1">
        <f t="shared" si="1"/>
        <v>21090</v>
      </c>
      <c r="R39" s="1" t="e">
        <f>VLOOKUP(A39,#REF!,7,0)</f>
        <v>#REF!</v>
      </c>
      <c r="S39" s="1" t="e">
        <f>VLOOKUP(A39,#REF!,8,0)</f>
        <v>#REF!</v>
      </c>
      <c r="T39" s="1" t="e">
        <f t="shared" si="8"/>
        <v>#REF!</v>
      </c>
      <c r="U39" s="13">
        <f t="shared" si="2"/>
        <v>23430</v>
      </c>
      <c r="V39" s="13">
        <f t="shared" si="10"/>
        <v>21300</v>
      </c>
      <c r="W39" s="13">
        <f t="shared" si="10"/>
        <v>2130</v>
      </c>
      <c r="X39" s="13">
        <f t="shared" si="9"/>
        <v>0</v>
      </c>
      <c r="Y39" s="13">
        <f t="shared" si="4"/>
        <v>192150</v>
      </c>
      <c r="Z39" s="13"/>
      <c r="AA39" s="102"/>
      <c r="AB39" s="14"/>
      <c r="AC39" s="9"/>
      <c r="AD39" s="9"/>
      <c r="AE39" s="9"/>
      <c r="AF39" s="9"/>
      <c r="AG39" s="68"/>
      <c r="AI39" s="1">
        <f t="shared" si="5"/>
        <v>21300</v>
      </c>
      <c r="AJ39" s="1">
        <f t="shared" si="6"/>
        <v>2130</v>
      </c>
    </row>
    <row r="40" spans="1:58" s="21" customFormat="1" hidden="1">
      <c r="A40" s="2" t="s">
        <v>36</v>
      </c>
      <c r="F40" s="45">
        <v>28.706000000000003</v>
      </c>
      <c r="G40" s="45">
        <v>21.231000000000002</v>
      </c>
      <c r="H40" s="45">
        <v>7.4749999999999996</v>
      </c>
      <c r="J40" s="9"/>
      <c r="K40" s="12">
        <v>0</v>
      </c>
      <c r="L40" s="9"/>
      <c r="M40" s="55">
        <v>888300</v>
      </c>
      <c r="N40" s="55">
        <f t="shared" si="7"/>
        <v>888.3</v>
      </c>
      <c r="O40" s="53">
        <v>74000</v>
      </c>
      <c r="P40" s="1">
        <f t="shared" si="0"/>
        <v>2460</v>
      </c>
      <c r="Q40" s="1">
        <f t="shared" si="1"/>
        <v>22200</v>
      </c>
      <c r="R40" s="1" t="e">
        <f>VLOOKUP(A40,#REF!,7,0)</f>
        <v>#REF!</v>
      </c>
      <c r="S40" s="1" t="e">
        <f>VLOOKUP(A40,#REF!,8,0)</f>
        <v>#REF!</v>
      </c>
      <c r="T40" s="1" t="e">
        <f t="shared" si="8"/>
        <v>#REF!</v>
      </c>
      <c r="U40" s="13">
        <f t="shared" si="2"/>
        <v>24660</v>
      </c>
      <c r="V40" s="13">
        <f t="shared" si="10"/>
        <v>22420</v>
      </c>
      <c r="W40" s="13">
        <f t="shared" si="10"/>
        <v>2240</v>
      </c>
      <c r="X40" s="13">
        <f t="shared" si="9"/>
        <v>0</v>
      </c>
      <c r="Y40" s="13">
        <f t="shared" si="4"/>
        <v>202260</v>
      </c>
      <c r="Z40" s="13"/>
      <c r="AA40" s="102"/>
      <c r="AB40" s="14"/>
      <c r="AC40" s="9"/>
      <c r="AD40" s="9"/>
      <c r="AE40" s="9"/>
      <c r="AF40" s="9"/>
      <c r="AG40" s="68"/>
      <c r="AI40" s="1">
        <f t="shared" si="5"/>
        <v>22418.181818181816</v>
      </c>
      <c r="AJ40" s="1">
        <f t="shared" si="6"/>
        <v>2241.818181818182</v>
      </c>
    </row>
    <row r="41" spans="1:58" s="21" customFormat="1" hidden="1">
      <c r="A41" s="2" t="s">
        <v>37</v>
      </c>
      <c r="F41" s="45">
        <v>15.972000000000001</v>
      </c>
      <c r="G41" s="45">
        <v>11.813000000000001</v>
      </c>
      <c r="H41" s="45">
        <v>4.1589999999999998</v>
      </c>
      <c r="J41" s="9"/>
      <c r="K41" s="12" t="s">
        <v>600</v>
      </c>
      <c r="L41" s="9"/>
      <c r="M41" s="55">
        <v>495000</v>
      </c>
      <c r="N41" s="55">
        <f t="shared" si="7"/>
        <v>495</v>
      </c>
      <c r="O41" s="53">
        <v>41200</v>
      </c>
      <c r="P41" s="1">
        <f t="shared" si="0"/>
        <v>1370</v>
      </c>
      <c r="Q41" s="1">
        <f t="shared" si="1"/>
        <v>12360</v>
      </c>
      <c r="R41" s="1" t="e">
        <f>VLOOKUP(A41,#REF!,7,0)</f>
        <v>#REF!</v>
      </c>
      <c r="S41" s="1" t="e">
        <f>VLOOKUP(A41,#REF!,8,0)</f>
        <v>#REF!</v>
      </c>
      <c r="T41" s="1" t="e">
        <f t="shared" si="8"/>
        <v>#REF!</v>
      </c>
      <c r="U41" s="13">
        <f t="shared" si="2"/>
        <v>13730</v>
      </c>
      <c r="V41" s="13">
        <f t="shared" si="10"/>
        <v>12480</v>
      </c>
      <c r="W41" s="13">
        <f t="shared" si="10"/>
        <v>1250</v>
      </c>
      <c r="X41" s="13">
        <f t="shared" si="9"/>
        <v>0</v>
      </c>
      <c r="Y41" s="13">
        <f t="shared" si="4"/>
        <v>112610</v>
      </c>
      <c r="Z41" s="13"/>
      <c r="AA41" s="102"/>
      <c r="AB41" s="14"/>
      <c r="AC41" s="9"/>
      <c r="AD41" s="9"/>
      <c r="AE41" s="9"/>
      <c r="AF41" s="9"/>
      <c r="AG41" s="68"/>
      <c r="AI41" s="1">
        <f t="shared" si="5"/>
        <v>12481.818181818182</v>
      </c>
      <c r="AJ41" s="1">
        <f t="shared" si="6"/>
        <v>1248.1818181818182</v>
      </c>
    </row>
    <row r="42" spans="1:58" s="21" customFormat="1" hidden="1">
      <c r="A42" s="2" t="s">
        <v>38</v>
      </c>
      <c r="F42" s="45">
        <v>51.281999999999996</v>
      </c>
      <c r="G42" s="45">
        <v>37.927999999999997</v>
      </c>
      <c r="H42" s="45">
        <v>13.353999999999999</v>
      </c>
      <c r="J42" s="9"/>
      <c r="K42" s="12">
        <v>0</v>
      </c>
      <c r="L42" s="9"/>
      <c r="M42" s="55">
        <v>1587500</v>
      </c>
      <c r="N42" s="55">
        <f t="shared" si="7"/>
        <v>1587.5</v>
      </c>
      <c r="O42" s="53">
        <v>132200</v>
      </c>
      <c r="P42" s="1">
        <f t="shared" si="0"/>
        <v>4400</v>
      </c>
      <c r="Q42" s="1">
        <f t="shared" si="1"/>
        <v>39660</v>
      </c>
      <c r="R42" s="1" t="e">
        <f>VLOOKUP(A42,#REF!,7,0)</f>
        <v>#REF!</v>
      </c>
      <c r="S42" s="1" t="e">
        <f>VLOOKUP(A42,#REF!,8,0)</f>
        <v>#REF!</v>
      </c>
      <c r="T42" s="1" t="e">
        <f t="shared" si="8"/>
        <v>#REF!</v>
      </c>
      <c r="U42" s="13">
        <f t="shared" si="2"/>
        <v>44060</v>
      </c>
      <c r="V42" s="13">
        <f t="shared" si="10"/>
        <v>40050</v>
      </c>
      <c r="W42" s="13">
        <f t="shared" si="10"/>
        <v>4010</v>
      </c>
      <c r="X42" s="13">
        <f t="shared" si="9"/>
        <v>0</v>
      </c>
      <c r="Y42" s="13">
        <f t="shared" si="4"/>
        <v>361340</v>
      </c>
      <c r="Z42" s="13"/>
      <c r="AA42" s="102"/>
      <c r="AB42" s="14"/>
      <c r="AC42" s="9"/>
      <c r="AD42" s="9"/>
      <c r="AE42" s="9"/>
      <c r="AF42" s="9"/>
      <c r="AG42" s="68"/>
      <c r="AI42" s="1">
        <f t="shared" si="5"/>
        <v>40054.545454545456</v>
      </c>
      <c r="AJ42" s="1">
        <f t="shared" si="6"/>
        <v>4005.4545454545455</v>
      </c>
    </row>
    <row r="43" spans="1:58" s="21" customFormat="1" hidden="1">
      <c r="A43" s="2" t="s">
        <v>39</v>
      </c>
      <c r="F43" s="45">
        <v>33.591000000000001</v>
      </c>
      <c r="G43" s="45">
        <v>24.844000000000001</v>
      </c>
      <c r="H43" s="45">
        <v>8.7469999999999999</v>
      </c>
      <c r="J43" s="9"/>
      <c r="K43" s="12">
        <v>0</v>
      </c>
      <c r="L43" s="9"/>
      <c r="M43" s="55">
        <v>1039500</v>
      </c>
      <c r="N43" s="55">
        <f t="shared" si="7"/>
        <v>1039.5</v>
      </c>
      <c r="O43" s="53">
        <v>86600</v>
      </c>
      <c r="P43" s="1">
        <f t="shared" si="0"/>
        <v>2880</v>
      </c>
      <c r="Q43" s="1">
        <f t="shared" si="1"/>
        <v>25980</v>
      </c>
      <c r="R43" s="1" t="e">
        <f>VLOOKUP(A43,#REF!,7,0)</f>
        <v>#REF!</v>
      </c>
      <c r="S43" s="1" t="e">
        <f>VLOOKUP(A43,#REF!,8,0)</f>
        <v>#REF!</v>
      </c>
      <c r="T43" s="1" t="e">
        <f t="shared" si="8"/>
        <v>#REF!</v>
      </c>
      <c r="U43" s="13">
        <f t="shared" si="2"/>
        <v>28860</v>
      </c>
      <c r="V43" s="13">
        <f t="shared" si="10"/>
        <v>26240</v>
      </c>
      <c r="W43" s="13">
        <f t="shared" si="10"/>
        <v>2620</v>
      </c>
      <c r="X43" s="13">
        <f t="shared" si="9"/>
        <v>0</v>
      </c>
      <c r="Y43" s="13">
        <f t="shared" si="4"/>
        <v>236700</v>
      </c>
      <c r="Z43" s="13"/>
      <c r="AA43" s="102"/>
      <c r="AB43" s="14"/>
      <c r="AC43" s="9"/>
      <c r="AD43" s="9"/>
      <c r="AE43" s="9"/>
      <c r="AF43" s="9"/>
      <c r="AG43" s="68"/>
      <c r="AI43" s="1">
        <f t="shared" si="5"/>
        <v>26236.363636363636</v>
      </c>
      <c r="AJ43" s="1">
        <f t="shared" si="6"/>
        <v>2623.6363636363635</v>
      </c>
    </row>
    <row r="44" spans="1:58" s="21" customFormat="1">
      <c r="A44" s="38" t="s">
        <v>40</v>
      </c>
      <c r="B44" s="17" t="s">
        <v>1397</v>
      </c>
      <c r="C44" s="17"/>
      <c r="D44" s="17"/>
      <c r="E44" s="175" t="s">
        <v>1704</v>
      </c>
      <c r="F44" s="45">
        <v>33.591000000000001</v>
      </c>
      <c r="G44" s="45">
        <v>24.844000000000001</v>
      </c>
      <c r="H44" s="45">
        <v>8.7469999999999999</v>
      </c>
      <c r="I44" s="12"/>
      <c r="J44" s="91" t="s">
        <v>602</v>
      </c>
      <c r="K44" s="12" t="s">
        <v>601</v>
      </c>
      <c r="L44" s="9" t="s">
        <v>604</v>
      </c>
      <c r="M44" s="55">
        <v>1039500</v>
      </c>
      <c r="N44" s="148">
        <f t="shared" si="7"/>
        <v>1039.5</v>
      </c>
      <c r="O44" s="53">
        <v>86600</v>
      </c>
      <c r="P44" s="52">
        <f t="shared" si="0"/>
        <v>2880</v>
      </c>
      <c r="Q44" s="1">
        <f t="shared" si="1"/>
        <v>25980</v>
      </c>
      <c r="R44" s="1" t="e">
        <f>VLOOKUP(A44,#REF!,7,0)</f>
        <v>#REF!</v>
      </c>
      <c r="S44" s="1" t="e">
        <f>VLOOKUP(A44,#REF!,8,0)</f>
        <v>#REF!</v>
      </c>
      <c r="T44" s="1" t="e">
        <f t="shared" si="8"/>
        <v>#REF!</v>
      </c>
      <c r="U44" s="13">
        <f t="shared" si="2"/>
        <v>28860</v>
      </c>
      <c r="V44" s="13">
        <f t="shared" si="10"/>
        <v>26240</v>
      </c>
      <c r="W44" s="13">
        <f t="shared" si="10"/>
        <v>2620</v>
      </c>
      <c r="X44" s="13">
        <f t="shared" si="9"/>
        <v>0</v>
      </c>
      <c r="Y44" s="13">
        <f t="shared" si="4"/>
        <v>236700</v>
      </c>
      <c r="Z44" s="13"/>
      <c r="AA44" s="102" t="s">
        <v>1626</v>
      </c>
      <c r="AB44" s="14" t="s">
        <v>603</v>
      </c>
      <c r="AC44" s="86">
        <v>43760</v>
      </c>
      <c r="AD44" s="9">
        <v>1</v>
      </c>
      <c r="AE44" s="86">
        <v>43763</v>
      </c>
      <c r="AF44" s="9">
        <v>1</v>
      </c>
      <c r="AG44" s="68"/>
      <c r="AI44" s="1">
        <f t="shared" si="5"/>
        <v>26236.363636363636</v>
      </c>
      <c r="AJ44" s="1">
        <f t="shared" si="6"/>
        <v>2623.6363636363635</v>
      </c>
    </row>
    <row r="45" spans="1:58" s="21" customFormat="1" hidden="1">
      <c r="A45" s="2" t="s">
        <v>41</v>
      </c>
      <c r="F45" s="45">
        <v>26.162000000000003</v>
      </c>
      <c r="G45" s="45">
        <v>19.350000000000001</v>
      </c>
      <c r="H45" s="45">
        <v>6.8120000000000003</v>
      </c>
      <c r="J45" s="9"/>
      <c r="K45" s="12">
        <v>0</v>
      </c>
      <c r="L45" s="9"/>
      <c r="M45" s="55">
        <v>1351300</v>
      </c>
      <c r="N45" s="55">
        <f t="shared" si="7"/>
        <v>1351.3</v>
      </c>
      <c r="O45" s="53">
        <v>112600</v>
      </c>
      <c r="P45" s="1">
        <f t="shared" si="0"/>
        <v>3750</v>
      </c>
      <c r="Q45" s="1">
        <f t="shared" si="1"/>
        <v>33780</v>
      </c>
      <c r="R45" s="1" t="e">
        <f>VLOOKUP(A45,#REF!,7,0)</f>
        <v>#REF!</v>
      </c>
      <c r="S45" s="1" t="e">
        <f>VLOOKUP(A45,#REF!,8,0)</f>
        <v>#REF!</v>
      </c>
      <c r="T45" s="1" t="e">
        <f t="shared" si="8"/>
        <v>#REF!</v>
      </c>
      <c r="U45" s="13">
        <f t="shared" si="2"/>
        <v>37530</v>
      </c>
      <c r="V45" s="13">
        <f t="shared" si="10"/>
        <v>34120</v>
      </c>
      <c r="W45" s="13">
        <f t="shared" si="10"/>
        <v>3410</v>
      </c>
      <c r="X45" s="13">
        <f t="shared" si="9"/>
        <v>0</v>
      </c>
      <c r="Y45" s="13">
        <f t="shared" si="4"/>
        <v>307770</v>
      </c>
      <c r="Z45" s="13"/>
      <c r="AA45" s="102" t="s">
        <v>1626</v>
      </c>
      <c r="AB45" s="14"/>
      <c r="AC45" s="9"/>
      <c r="AD45" s="9"/>
      <c r="AE45" s="9"/>
      <c r="AF45" s="9"/>
      <c r="AG45" s="68"/>
      <c r="AI45" s="1">
        <f t="shared" si="5"/>
        <v>34118.181818181816</v>
      </c>
      <c r="AJ45" s="1">
        <f t="shared" si="6"/>
        <v>3411.818181818182</v>
      </c>
    </row>
    <row r="46" spans="1:58" s="21" customFormat="1">
      <c r="A46" s="38" t="s">
        <v>42</v>
      </c>
      <c r="B46" s="17" t="s">
        <v>1398</v>
      </c>
      <c r="C46" s="17"/>
      <c r="D46" s="17"/>
      <c r="E46" s="175" t="s">
        <v>1704</v>
      </c>
      <c r="F46" s="45">
        <v>15.972000000000001</v>
      </c>
      <c r="G46" s="45">
        <v>11.813000000000001</v>
      </c>
      <c r="H46" s="45">
        <v>4.1589999999999998</v>
      </c>
      <c r="I46" s="12"/>
      <c r="J46" s="9" t="s">
        <v>871</v>
      </c>
      <c r="K46" s="12" t="s">
        <v>870</v>
      </c>
      <c r="L46" s="9" t="s">
        <v>873</v>
      </c>
      <c r="M46" s="55">
        <v>827200</v>
      </c>
      <c r="N46" s="69">
        <f t="shared" si="7"/>
        <v>827.2</v>
      </c>
      <c r="O46" s="53">
        <v>68900</v>
      </c>
      <c r="P46" s="52">
        <f t="shared" si="0"/>
        <v>2290</v>
      </c>
      <c r="Q46" s="1">
        <f t="shared" si="1"/>
        <v>20670</v>
      </c>
      <c r="R46" s="1" t="e">
        <f>VLOOKUP(A46,#REF!,7,0)</f>
        <v>#REF!</v>
      </c>
      <c r="S46" s="1" t="e">
        <f>VLOOKUP(A46,#REF!,8,0)</f>
        <v>#REF!</v>
      </c>
      <c r="T46" s="1" t="e">
        <f t="shared" si="8"/>
        <v>#REF!</v>
      </c>
      <c r="U46" s="13">
        <f t="shared" si="2"/>
        <v>22960</v>
      </c>
      <c r="V46" s="13">
        <f t="shared" si="10"/>
        <v>20870</v>
      </c>
      <c r="W46" s="13">
        <f t="shared" si="10"/>
        <v>2090</v>
      </c>
      <c r="X46" s="13">
        <f t="shared" si="9"/>
        <v>0</v>
      </c>
      <c r="Y46" s="13">
        <f t="shared" si="4"/>
        <v>188320</v>
      </c>
      <c r="Z46" s="13"/>
      <c r="AA46" s="102"/>
      <c r="AB46" s="14" t="s">
        <v>872</v>
      </c>
      <c r="AC46" s="86">
        <v>43762</v>
      </c>
      <c r="AD46" s="9">
        <v>1</v>
      </c>
      <c r="AE46" s="86">
        <v>43766</v>
      </c>
      <c r="AF46" s="9">
        <v>1</v>
      </c>
      <c r="AG46" s="68"/>
      <c r="AI46" s="1">
        <f t="shared" si="5"/>
        <v>20872.727272727272</v>
      </c>
      <c r="AJ46" s="1">
        <f t="shared" si="6"/>
        <v>2087.2727272727275</v>
      </c>
    </row>
    <row r="47" spans="1:58" s="21" customFormat="1" hidden="1">
      <c r="A47" s="2" t="s">
        <v>43</v>
      </c>
      <c r="F47" s="45">
        <v>27.251999999999999</v>
      </c>
      <c r="G47" s="45">
        <v>20.155999999999999</v>
      </c>
      <c r="H47" s="45">
        <v>7.0960000000000001</v>
      </c>
      <c r="J47" s="9"/>
      <c r="K47" s="12">
        <v>0</v>
      </c>
      <c r="L47" s="9"/>
      <c r="M47" s="55">
        <v>1410600</v>
      </c>
      <c r="N47" s="55">
        <f t="shared" si="7"/>
        <v>1410.6</v>
      </c>
      <c r="O47" s="53">
        <v>117500</v>
      </c>
      <c r="P47" s="1">
        <f t="shared" si="0"/>
        <v>3910</v>
      </c>
      <c r="Q47" s="1">
        <f t="shared" si="1"/>
        <v>35250</v>
      </c>
      <c r="R47" s="1" t="e">
        <f>VLOOKUP(A47,#REF!,7,0)</f>
        <v>#REF!</v>
      </c>
      <c r="S47" s="1" t="e">
        <f>VLOOKUP(A47,#REF!,8,0)</f>
        <v>#REF!</v>
      </c>
      <c r="T47" s="1" t="e">
        <f t="shared" si="8"/>
        <v>#REF!</v>
      </c>
      <c r="U47" s="13">
        <f t="shared" si="2"/>
        <v>39160</v>
      </c>
      <c r="V47" s="13">
        <f t="shared" si="10"/>
        <v>35600</v>
      </c>
      <c r="W47" s="13">
        <f t="shared" si="10"/>
        <v>3560</v>
      </c>
      <c r="X47" s="13">
        <f t="shared" si="9"/>
        <v>0</v>
      </c>
      <c r="Y47" s="13">
        <f t="shared" si="4"/>
        <v>321160</v>
      </c>
      <c r="Z47" s="13"/>
      <c r="AA47" s="102"/>
      <c r="AB47" s="14"/>
      <c r="AC47" s="9"/>
      <c r="AD47" s="9"/>
      <c r="AE47" s="9"/>
      <c r="AF47" s="9"/>
      <c r="AG47" s="68"/>
      <c r="AI47" s="1">
        <f t="shared" si="5"/>
        <v>35600</v>
      </c>
      <c r="AJ47" s="1">
        <f t="shared" si="6"/>
        <v>3560</v>
      </c>
    </row>
    <row r="48" spans="1:58" s="21" customFormat="1" hidden="1">
      <c r="A48" s="2" t="s">
        <v>44</v>
      </c>
      <c r="F48" s="45">
        <v>27.251999999999999</v>
      </c>
      <c r="G48" s="45">
        <v>20.155999999999999</v>
      </c>
      <c r="H48" s="45">
        <v>7.0960000000000001</v>
      </c>
      <c r="J48" s="9"/>
      <c r="K48" s="12">
        <v>0</v>
      </c>
      <c r="L48" s="9"/>
      <c r="M48" s="55">
        <v>1410600</v>
      </c>
      <c r="N48" s="55">
        <f t="shared" si="7"/>
        <v>1410.6</v>
      </c>
      <c r="O48" s="53">
        <v>117500</v>
      </c>
      <c r="P48" s="1">
        <f t="shared" si="0"/>
        <v>3910</v>
      </c>
      <c r="Q48" s="1">
        <f t="shared" si="1"/>
        <v>35250</v>
      </c>
      <c r="R48" s="1" t="e">
        <f>VLOOKUP(A48,#REF!,7,0)</f>
        <v>#REF!</v>
      </c>
      <c r="S48" s="1" t="e">
        <f>VLOOKUP(A48,#REF!,8,0)</f>
        <v>#REF!</v>
      </c>
      <c r="T48" s="1" t="e">
        <f t="shared" si="8"/>
        <v>#REF!</v>
      </c>
      <c r="U48" s="13">
        <f t="shared" si="2"/>
        <v>39160</v>
      </c>
      <c r="V48" s="13">
        <f t="shared" si="10"/>
        <v>35600</v>
      </c>
      <c r="W48" s="13">
        <f t="shared" si="10"/>
        <v>3560</v>
      </c>
      <c r="X48" s="13">
        <f t="shared" si="9"/>
        <v>0</v>
      </c>
      <c r="Y48" s="13">
        <f t="shared" si="4"/>
        <v>321160</v>
      </c>
      <c r="Z48" s="13"/>
      <c r="AA48" s="102"/>
      <c r="AB48" s="14"/>
      <c r="AC48" s="9"/>
      <c r="AD48" s="9"/>
      <c r="AE48" s="9"/>
      <c r="AF48" s="9"/>
      <c r="AG48" s="68"/>
      <c r="AI48" s="1">
        <f t="shared" si="5"/>
        <v>35600</v>
      </c>
      <c r="AJ48" s="1">
        <f t="shared" si="6"/>
        <v>3560</v>
      </c>
    </row>
    <row r="49" spans="1:58" s="21" customFormat="1" hidden="1">
      <c r="A49" s="2" t="s">
        <v>45</v>
      </c>
      <c r="F49" s="45">
        <v>27.251999999999999</v>
      </c>
      <c r="G49" s="45">
        <v>20.155999999999999</v>
      </c>
      <c r="H49" s="45">
        <v>7.0960000000000001</v>
      </c>
      <c r="J49" s="9"/>
      <c r="K49" s="12">
        <v>0</v>
      </c>
      <c r="L49" s="9"/>
      <c r="M49" s="55">
        <v>1410600</v>
      </c>
      <c r="N49" s="55">
        <f t="shared" si="7"/>
        <v>1410.6</v>
      </c>
      <c r="O49" s="53">
        <v>117500</v>
      </c>
      <c r="P49" s="1">
        <f t="shared" si="0"/>
        <v>3910</v>
      </c>
      <c r="Q49" s="1">
        <f t="shared" si="1"/>
        <v>35250</v>
      </c>
      <c r="R49" s="1" t="e">
        <f>VLOOKUP(A49,#REF!,7,0)</f>
        <v>#REF!</v>
      </c>
      <c r="S49" s="1" t="e">
        <f>VLOOKUP(A49,#REF!,8,0)</f>
        <v>#REF!</v>
      </c>
      <c r="T49" s="1" t="e">
        <f t="shared" si="8"/>
        <v>#REF!</v>
      </c>
      <c r="U49" s="13">
        <f t="shared" si="2"/>
        <v>39160</v>
      </c>
      <c r="V49" s="13">
        <f t="shared" ref="V49:W80" si="11">ROUND(AI49,-1)</f>
        <v>35600</v>
      </c>
      <c r="W49" s="13">
        <f t="shared" si="11"/>
        <v>3560</v>
      </c>
      <c r="X49" s="13">
        <f t="shared" si="9"/>
        <v>0</v>
      </c>
      <c r="Y49" s="13">
        <f t="shared" si="4"/>
        <v>321160</v>
      </c>
      <c r="Z49" s="13"/>
      <c r="AA49" s="102"/>
      <c r="AB49" s="14"/>
      <c r="AC49" s="9"/>
      <c r="AD49" s="9"/>
      <c r="AE49" s="9"/>
      <c r="AF49" s="9"/>
      <c r="AG49" s="68"/>
      <c r="AI49" s="1">
        <f t="shared" si="5"/>
        <v>35600</v>
      </c>
      <c r="AJ49" s="1">
        <f t="shared" si="6"/>
        <v>3560</v>
      </c>
    </row>
    <row r="50" spans="1:58" s="21" customFormat="1" hidden="1">
      <c r="A50" s="2" t="s">
        <v>46</v>
      </c>
      <c r="F50" s="45">
        <v>27.251999999999999</v>
      </c>
      <c r="G50" s="45">
        <v>20.155999999999999</v>
      </c>
      <c r="H50" s="45">
        <v>7.0960000000000001</v>
      </c>
      <c r="J50" s="9"/>
      <c r="K50" s="12">
        <v>0</v>
      </c>
      <c r="L50" s="9"/>
      <c r="M50" s="55">
        <v>1410600</v>
      </c>
      <c r="N50" s="55">
        <f t="shared" si="7"/>
        <v>1410.6</v>
      </c>
      <c r="O50" s="53">
        <v>117500</v>
      </c>
      <c r="P50" s="1">
        <f t="shared" si="0"/>
        <v>3910</v>
      </c>
      <c r="Q50" s="1">
        <f t="shared" si="1"/>
        <v>35250</v>
      </c>
      <c r="R50" s="1" t="e">
        <f>VLOOKUP(A50,#REF!,7,0)</f>
        <v>#REF!</v>
      </c>
      <c r="S50" s="1" t="e">
        <f>VLOOKUP(A50,#REF!,8,0)</f>
        <v>#REF!</v>
      </c>
      <c r="T50" s="1" t="e">
        <f t="shared" si="8"/>
        <v>#REF!</v>
      </c>
      <c r="U50" s="13">
        <f t="shared" si="2"/>
        <v>39160</v>
      </c>
      <c r="V50" s="13">
        <f t="shared" si="11"/>
        <v>35600</v>
      </c>
      <c r="W50" s="13">
        <f t="shared" si="11"/>
        <v>3560</v>
      </c>
      <c r="X50" s="13">
        <f t="shared" si="9"/>
        <v>0</v>
      </c>
      <c r="Y50" s="13">
        <f t="shared" si="4"/>
        <v>321160</v>
      </c>
      <c r="Z50" s="13"/>
      <c r="AA50" s="102"/>
      <c r="AB50" s="14"/>
      <c r="AC50" s="9"/>
      <c r="AD50" s="9"/>
      <c r="AE50" s="9"/>
      <c r="AF50" s="9"/>
      <c r="AG50" s="68"/>
      <c r="AI50" s="1">
        <f t="shared" si="5"/>
        <v>35600</v>
      </c>
      <c r="AJ50" s="1">
        <f t="shared" si="6"/>
        <v>3560</v>
      </c>
    </row>
    <row r="51" spans="1:58" s="21" customFormat="1" hidden="1">
      <c r="A51" s="2" t="s">
        <v>47</v>
      </c>
      <c r="F51" s="45">
        <v>27.251999999999999</v>
      </c>
      <c r="G51" s="45">
        <v>20.155999999999999</v>
      </c>
      <c r="H51" s="45">
        <v>7.0960000000000001</v>
      </c>
      <c r="J51" s="9"/>
      <c r="K51" s="12">
        <v>0</v>
      </c>
      <c r="L51" s="9"/>
      <c r="M51" s="55">
        <v>1410600</v>
      </c>
      <c r="N51" s="55">
        <f t="shared" si="7"/>
        <v>1410.6</v>
      </c>
      <c r="O51" s="53">
        <v>117500</v>
      </c>
      <c r="P51" s="1">
        <f t="shared" si="0"/>
        <v>3910</v>
      </c>
      <c r="Q51" s="1">
        <f t="shared" si="1"/>
        <v>35250</v>
      </c>
      <c r="R51" s="1" t="e">
        <f>VLOOKUP(A51,#REF!,7,0)</f>
        <v>#REF!</v>
      </c>
      <c r="S51" s="1" t="e">
        <f>VLOOKUP(A51,#REF!,8,0)</f>
        <v>#REF!</v>
      </c>
      <c r="T51" s="1" t="e">
        <f t="shared" si="8"/>
        <v>#REF!</v>
      </c>
      <c r="U51" s="13">
        <f t="shared" si="2"/>
        <v>39160</v>
      </c>
      <c r="V51" s="13">
        <f t="shared" si="11"/>
        <v>35600</v>
      </c>
      <c r="W51" s="13">
        <f t="shared" si="11"/>
        <v>3560</v>
      </c>
      <c r="X51" s="13">
        <f t="shared" si="9"/>
        <v>0</v>
      </c>
      <c r="Y51" s="13">
        <f t="shared" si="4"/>
        <v>321160</v>
      </c>
      <c r="Z51" s="13"/>
      <c r="AA51" s="102"/>
      <c r="AB51" s="14"/>
      <c r="AC51" s="9"/>
      <c r="AD51" s="9"/>
      <c r="AE51" s="9"/>
      <c r="AF51" s="9"/>
      <c r="AG51" s="68"/>
      <c r="AI51" s="1">
        <f t="shared" si="5"/>
        <v>35600</v>
      </c>
      <c r="AJ51" s="1">
        <f t="shared" si="6"/>
        <v>3560</v>
      </c>
    </row>
    <row r="52" spans="1:58" s="21" customFormat="1" hidden="1">
      <c r="A52" s="2" t="s">
        <v>48</v>
      </c>
      <c r="F52" s="45">
        <v>27.251999999999999</v>
      </c>
      <c r="G52" s="45">
        <v>20.155999999999999</v>
      </c>
      <c r="H52" s="45">
        <v>7.0960000000000001</v>
      </c>
      <c r="J52" s="9"/>
      <c r="K52" s="12">
        <v>0</v>
      </c>
      <c r="L52" s="9"/>
      <c r="M52" s="55">
        <v>1410600</v>
      </c>
      <c r="N52" s="55">
        <f t="shared" si="7"/>
        <v>1410.6</v>
      </c>
      <c r="O52" s="53">
        <v>117500</v>
      </c>
      <c r="P52" s="1">
        <f t="shared" si="0"/>
        <v>3910</v>
      </c>
      <c r="Q52" s="1">
        <f t="shared" si="1"/>
        <v>35250</v>
      </c>
      <c r="R52" s="1" t="e">
        <f>VLOOKUP(A52,#REF!,7,0)</f>
        <v>#REF!</v>
      </c>
      <c r="S52" s="1" t="e">
        <f>VLOOKUP(A52,#REF!,8,0)</f>
        <v>#REF!</v>
      </c>
      <c r="T52" s="1" t="e">
        <f t="shared" si="8"/>
        <v>#REF!</v>
      </c>
      <c r="U52" s="13">
        <f t="shared" si="2"/>
        <v>39160</v>
      </c>
      <c r="V52" s="13">
        <f t="shared" si="11"/>
        <v>35600</v>
      </c>
      <c r="W52" s="13">
        <f t="shared" si="11"/>
        <v>3560</v>
      </c>
      <c r="X52" s="13">
        <f t="shared" si="9"/>
        <v>0</v>
      </c>
      <c r="Y52" s="13">
        <f t="shared" si="4"/>
        <v>321160</v>
      </c>
      <c r="Z52" s="13"/>
      <c r="AA52" s="102"/>
      <c r="AB52" s="14"/>
      <c r="AC52" s="9"/>
      <c r="AD52" s="9"/>
      <c r="AE52" s="9"/>
      <c r="AF52" s="9"/>
      <c r="AG52" s="68"/>
      <c r="AI52" s="1">
        <f t="shared" si="5"/>
        <v>35600</v>
      </c>
      <c r="AJ52" s="1">
        <f t="shared" si="6"/>
        <v>3560</v>
      </c>
    </row>
    <row r="53" spans="1:58" s="21" customFormat="1" hidden="1">
      <c r="A53" s="2" t="s">
        <v>49</v>
      </c>
      <c r="F53" s="45">
        <v>27.251999999999999</v>
      </c>
      <c r="G53" s="45">
        <v>20.155999999999999</v>
      </c>
      <c r="H53" s="45">
        <v>7.0960000000000001</v>
      </c>
      <c r="J53" s="9"/>
      <c r="K53" s="12">
        <v>0</v>
      </c>
      <c r="L53" s="9"/>
      <c r="M53" s="55">
        <v>1410600</v>
      </c>
      <c r="N53" s="55">
        <f t="shared" si="7"/>
        <v>1410.6</v>
      </c>
      <c r="O53" s="53">
        <v>117500</v>
      </c>
      <c r="P53" s="1">
        <f t="shared" si="0"/>
        <v>3910</v>
      </c>
      <c r="Q53" s="1">
        <f t="shared" si="1"/>
        <v>35250</v>
      </c>
      <c r="R53" s="1" t="e">
        <f>VLOOKUP(A53,#REF!,7,0)</f>
        <v>#REF!</v>
      </c>
      <c r="S53" s="1" t="e">
        <f>VLOOKUP(A53,#REF!,8,0)</f>
        <v>#REF!</v>
      </c>
      <c r="T53" s="1" t="e">
        <f t="shared" si="8"/>
        <v>#REF!</v>
      </c>
      <c r="U53" s="13">
        <f t="shared" si="2"/>
        <v>39160</v>
      </c>
      <c r="V53" s="13">
        <f t="shared" si="11"/>
        <v>35600</v>
      </c>
      <c r="W53" s="13">
        <f t="shared" si="11"/>
        <v>3560</v>
      </c>
      <c r="X53" s="13">
        <f t="shared" si="9"/>
        <v>0</v>
      </c>
      <c r="Y53" s="13">
        <f t="shared" si="4"/>
        <v>321160</v>
      </c>
      <c r="Z53" s="13"/>
      <c r="AA53" s="102"/>
      <c r="AB53" s="14"/>
      <c r="AC53" s="9"/>
      <c r="AD53" s="9"/>
      <c r="AE53" s="9"/>
      <c r="AF53" s="9"/>
      <c r="AG53" s="68"/>
      <c r="AI53" s="1">
        <f t="shared" si="5"/>
        <v>35600</v>
      </c>
      <c r="AJ53" s="1">
        <f t="shared" si="6"/>
        <v>3560</v>
      </c>
    </row>
    <row r="54" spans="1:58" s="48" customFormat="1">
      <c r="A54" s="42" t="s">
        <v>50</v>
      </c>
      <c r="B54" s="45" t="s">
        <v>1641</v>
      </c>
      <c r="C54" s="45" t="s">
        <v>1074</v>
      </c>
      <c r="D54" s="45" t="s">
        <v>1039</v>
      </c>
      <c r="E54" s="174"/>
      <c r="F54" s="45">
        <v>27.251999999999999</v>
      </c>
      <c r="G54" s="45">
        <v>20.155999999999999</v>
      </c>
      <c r="H54" s="45">
        <v>7.0960000000000001</v>
      </c>
      <c r="I54" s="36" t="s">
        <v>1040</v>
      </c>
      <c r="J54" s="91" t="s">
        <v>743</v>
      </c>
      <c r="K54" s="36" t="s">
        <v>1505</v>
      </c>
      <c r="L54" s="9" t="s">
        <v>387</v>
      </c>
      <c r="M54" s="55">
        <v>1410600</v>
      </c>
      <c r="N54" s="69">
        <f t="shared" si="7"/>
        <v>1410.6</v>
      </c>
      <c r="O54" s="53">
        <v>117500</v>
      </c>
      <c r="P54" s="52">
        <f t="shared" si="0"/>
        <v>3910</v>
      </c>
      <c r="Q54" s="1">
        <f t="shared" si="1"/>
        <v>35250</v>
      </c>
      <c r="R54" s="1" t="e">
        <f>VLOOKUP(A54,#REF!,7,0)</f>
        <v>#REF!</v>
      </c>
      <c r="S54" s="1" t="e">
        <f>VLOOKUP(A54,#REF!,8,0)</f>
        <v>#REF!</v>
      </c>
      <c r="T54" s="1" t="e">
        <f t="shared" si="8"/>
        <v>#REF!</v>
      </c>
      <c r="U54" s="13">
        <f t="shared" si="2"/>
        <v>39160</v>
      </c>
      <c r="V54" s="13">
        <f t="shared" si="11"/>
        <v>35600</v>
      </c>
      <c r="W54" s="13">
        <f t="shared" si="11"/>
        <v>3560</v>
      </c>
      <c r="X54" s="13">
        <f t="shared" si="9"/>
        <v>0</v>
      </c>
      <c r="Y54" s="13">
        <f t="shared" si="4"/>
        <v>321160</v>
      </c>
      <c r="Z54" s="85" t="s">
        <v>1382</v>
      </c>
      <c r="AA54" s="102" t="s">
        <v>1626</v>
      </c>
      <c r="AB54" s="14" t="s">
        <v>386</v>
      </c>
      <c r="AC54" s="86">
        <v>43753</v>
      </c>
      <c r="AD54" s="9">
        <v>1</v>
      </c>
      <c r="AE54" s="86">
        <v>43761</v>
      </c>
      <c r="AF54" s="9">
        <v>1</v>
      </c>
      <c r="AG54" s="77"/>
      <c r="AH54" s="14" t="s">
        <v>580</v>
      </c>
      <c r="AI54" s="1">
        <f t="shared" si="5"/>
        <v>35600</v>
      </c>
      <c r="AJ54" s="1">
        <f t="shared" si="6"/>
        <v>3560</v>
      </c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</row>
    <row r="55" spans="1:58" s="48" customFormat="1" ht="21" customHeight="1">
      <c r="A55" s="42" t="s">
        <v>51</v>
      </c>
      <c r="B55" s="45" t="s">
        <v>1641</v>
      </c>
      <c r="C55" s="45" t="s">
        <v>1074</v>
      </c>
      <c r="D55" s="45" t="s">
        <v>1039</v>
      </c>
      <c r="E55" s="174"/>
      <c r="F55" s="45">
        <v>28.706000000000003</v>
      </c>
      <c r="G55" s="45">
        <v>21.231000000000002</v>
      </c>
      <c r="H55" s="45">
        <v>7.4749999999999996</v>
      </c>
      <c r="I55" s="36" t="s">
        <v>1040</v>
      </c>
      <c r="J55" s="91" t="s">
        <v>743</v>
      </c>
      <c r="K55" s="36" t="s">
        <v>1505</v>
      </c>
      <c r="L55" s="9" t="s">
        <v>387</v>
      </c>
      <c r="M55" s="55">
        <v>1482300</v>
      </c>
      <c r="N55" s="69">
        <f>ROUND(M55/1000,-1)</f>
        <v>1480</v>
      </c>
      <c r="O55" s="53">
        <v>123500</v>
      </c>
      <c r="P55" s="52">
        <f t="shared" si="0"/>
        <v>4110</v>
      </c>
      <c r="Q55" s="1">
        <f t="shared" si="1"/>
        <v>37050</v>
      </c>
      <c r="R55" s="1" t="e">
        <f>VLOOKUP(A55,#REF!,7,0)</f>
        <v>#REF!</v>
      </c>
      <c r="S55" s="1" t="e">
        <f>VLOOKUP(A55,#REF!,8,0)</f>
        <v>#REF!</v>
      </c>
      <c r="T55" s="1" t="e">
        <f t="shared" si="8"/>
        <v>#REF!</v>
      </c>
      <c r="U55" s="13">
        <f t="shared" si="2"/>
        <v>41160</v>
      </c>
      <c r="V55" s="13">
        <f t="shared" si="11"/>
        <v>37420</v>
      </c>
      <c r="W55" s="13">
        <f t="shared" si="11"/>
        <v>3740</v>
      </c>
      <c r="X55" s="13">
        <f t="shared" si="9"/>
        <v>0</v>
      </c>
      <c r="Y55" s="13">
        <f t="shared" si="4"/>
        <v>337560</v>
      </c>
      <c r="Z55" s="85" t="s">
        <v>1382</v>
      </c>
      <c r="AA55" s="102"/>
      <c r="AB55" s="14" t="s">
        <v>386</v>
      </c>
      <c r="AC55" s="86">
        <v>43753</v>
      </c>
      <c r="AD55" s="9">
        <v>1</v>
      </c>
      <c r="AE55" s="86">
        <v>43761</v>
      </c>
      <c r="AF55" s="9">
        <v>1</v>
      </c>
      <c r="AG55" s="77"/>
      <c r="AH55" s="14" t="s">
        <v>580</v>
      </c>
      <c r="AI55" s="1">
        <f t="shared" si="5"/>
        <v>37418.181818181816</v>
      </c>
      <c r="AJ55" s="1">
        <f t="shared" si="6"/>
        <v>3741.818181818182</v>
      </c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</row>
    <row r="56" spans="1:58" s="21" customFormat="1" hidden="1">
      <c r="A56" s="2" t="s">
        <v>52</v>
      </c>
      <c r="F56" s="45">
        <v>31.798999999999999</v>
      </c>
      <c r="G56" s="45">
        <v>23.518999999999998</v>
      </c>
      <c r="H56" s="45">
        <v>8.2799999999999994</v>
      </c>
      <c r="J56" s="9"/>
      <c r="K56" s="12">
        <v>0</v>
      </c>
      <c r="L56" s="9"/>
      <c r="M56" s="55">
        <v>1643000</v>
      </c>
      <c r="N56" s="55">
        <f t="shared" si="7"/>
        <v>1643</v>
      </c>
      <c r="O56" s="53">
        <v>136900</v>
      </c>
      <c r="P56" s="1">
        <f t="shared" si="0"/>
        <v>4560</v>
      </c>
      <c r="Q56" s="1">
        <f t="shared" si="1"/>
        <v>41070</v>
      </c>
      <c r="R56" s="1" t="e">
        <f>VLOOKUP(A56,#REF!,7,0)</f>
        <v>#REF!</v>
      </c>
      <c r="S56" s="1" t="e">
        <f>VLOOKUP(A56,#REF!,8,0)</f>
        <v>#REF!</v>
      </c>
      <c r="T56" s="1" t="e">
        <f t="shared" si="8"/>
        <v>#REF!</v>
      </c>
      <c r="U56" s="13">
        <f t="shared" si="2"/>
        <v>45630</v>
      </c>
      <c r="V56" s="13">
        <f t="shared" si="11"/>
        <v>41480</v>
      </c>
      <c r="W56" s="13">
        <f t="shared" si="11"/>
        <v>4150</v>
      </c>
      <c r="X56" s="13">
        <f t="shared" si="9"/>
        <v>0</v>
      </c>
      <c r="Y56" s="13">
        <f t="shared" si="4"/>
        <v>374190</v>
      </c>
      <c r="Z56" s="13"/>
      <c r="AA56" s="102"/>
      <c r="AB56" s="14"/>
      <c r="AC56" s="9"/>
      <c r="AD56" s="9"/>
      <c r="AE56" s="9"/>
      <c r="AF56" s="9"/>
      <c r="AG56" s="68"/>
      <c r="AI56" s="1">
        <f t="shared" si="5"/>
        <v>41481.818181818184</v>
      </c>
      <c r="AJ56" s="1">
        <f t="shared" si="6"/>
        <v>4148.181818181818</v>
      </c>
    </row>
    <row r="57" spans="1:58" s="21" customFormat="1" ht="1.5" hidden="1" customHeight="1">
      <c r="A57" s="2" t="s">
        <v>53</v>
      </c>
      <c r="F57" s="45">
        <v>33.591000000000001</v>
      </c>
      <c r="G57" s="45">
        <v>24.844000000000001</v>
      </c>
      <c r="H57" s="45">
        <v>8.7469999999999999</v>
      </c>
      <c r="J57" s="9"/>
      <c r="K57" s="12">
        <v>0</v>
      </c>
      <c r="L57" s="9"/>
      <c r="M57" s="55">
        <v>1738000</v>
      </c>
      <c r="N57" s="55">
        <f t="shared" si="7"/>
        <v>1738</v>
      </c>
      <c r="O57" s="53">
        <v>144800</v>
      </c>
      <c r="P57" s="1">
        <f t="shared" si="0"/>
        <v>4820</v>
      </c>
      <c r="Q57" s="1">
        <f t="shared" si="1"/>
        <v>43440</v>
      </c>
      <c r="R57" s="1" t="e">
        <f>VLOOKUP(A57,#REF!,7,0)</f>
        <v>#REF!</v>
      </c>
      <c r="S57" s="1" t="e">
        <f>VLOOKUP(A57,#REF!,8,0)</f>
        <v>#REF!</v>
      </c>
      <c r="T57" s="1" t="e">
        <f t="shared" si="8"/>
        <v>#REF!</v>
      </c>
      <c r="U57" s="13">
        <f t="shared" si="2"/>
        <v>48260</v>
      </c>
      <c r="V57" s="13">
        <f t="shared" si="11"/>
        <v>43870</v>
      </c>
      <c r="W57" s="13">
        <f t="shared" si="11"/>
        <v>4390</v>
      </c>
      <c r="X57" s="13">
        <f t="shared" si="9"/>
        <v>0</v>
      </c>
      <c r="Y57" s="13">
        <f t="shared" si="4"/>
        <v>395780</v>
      </c>
      <c r="Z57" s="13"/>
      <c r="AA57" s="102"/>
      <c r="AB57" s="14"/>
      <c r="AC57" s="9"/>
      <c r="AD57" s="9"/>
      <c r="AE57" s="9"/>
      <c r="AF57" s="9"/>
      <c r="AG57" s="68"/>
      <c r="AI57" s="1">
        <f t="shared" si="5"/>
        <v>43872.727272727272</v>
      </c>
      <c r="AJ57" s="1">
        <f t="shared" si="6"/>
        <v>4387.272727272727</v>
      </c>
    </row>
    <row r="58" spans="1:58" s="21" customFormat="1">
      <c r="A58" s="2" t="s">
        <v>54</v>
      </c>
      <c r="B58" s="17" t="s">
        <v>1400</v>
      </c>
      <c r="C58" s="17"/>
      <c r="D58" s="17"/>
      <c r="E58" s="175"/>
      <c r="F58" s="45">
        <v>33.591000000000001</v>
      </c>
      <c r="G58" s="45">
        <v>24.844000000000001</v>
      </c>
      <c r="H58" s="45">
        <v>8.7469999999999999</v>
      </c>
      <c r="I58" s="12" t="s">
        <v>1399</v>
      </c>
      <c r="J58" s="91" t="s">
        <v>744</v>
      </c>
      <c r="K58" s="12" t="s">
        <v>1506</v>
      </c>
      <c r="L58" s="9" t="s">
        <v>541</v>
      </c>
      <c r="M58" s="55">
        <v>1738000</v>
      </c>
      <c r="N58" s="69">
        <f t="shared" si="7"/>
        <v>1738</v>
      </c>
      <c r="O58" s="53">
        <v>144800</v>
      </c>
      <c r="P58" s="52">
        <f t="shared" si="0"/>
        <v>4820</v>
      </c>
      <c r="Q58" s="1">
        <f t="shared" si="1"/>
        <v>43440</v>
      </c>
      <c r="R58" s="1" t="e">
        <f>VLOOKUP(A58,#REF!,7,0)</f>
        <v>#REF!</v>
      </c>
      <c r="S58" s="1" t="e">
        <f>VLOOKUP(A58,#REF!,8,0)</f>
        <v>#REF!</v>
      </c>
      <c r="T58" s="1" t="e">
        <f t="shared" si="8"/>
        <v>#REF!</v>
      </c>
      <c r="U58" s="13">
        <f t="shared" si="2"/>
        <v>48260</v>
      </c>
      <c r="V58" s="13">
        <f t="shared" si="11"/>
        <v>43870</v>
      </c>
      <c r="W58" s="13">
        <f t="shared" si="11"/>
        <v>4390</v>
      </c>
      <c r="X58" s="13">
        <f t="shared" si="9"/>
        <v>0</v>
      </c>
      <c r="Y58" s="13">
        <f t="shared" si="4"/>
        <v>395780</v>
      </c>
      <c r="Z58" s="85" t="s">
        <v>1401</v>
      </c>
      <c r="AA58" s="102" t="s">
        <v>1774</v>
      </c>
      <c r="AB58" s="14" t="s">
        <v>540</v>
      </c>
      <c r="AC58" s="86">
        <v>43770</v>
      </c>
      <c r="AD58" s="9">
        <v>1</v>
      </c>
      <c r="AE58" s="86">
        <v>43770</v>
      </c>
      <c r="AF58" s="9">
        <v>1</v>
      </c>
      <c r="AG58" s="68"/>
      <c r="AI58" s="1">
        <f t="shared" si="5"/>
        <v>43872.727272727272</v>
      </c>
      <c r="AJ58" s="1">
        <f t="shared" si="6"/>
        <v>4387.272727272727</v>
      </c>
    </row>
    <row r="59" spans="1:58" s="21" customFormat="1" hidden="1">
      <c r="A59" s="2" t="s">
        <v>55</v>
      </c>
      <c r="F59" s="45">
        <v>33.591000000000001</v>
      </c>
      <c r="G59" s="45">
        <v>24.844000000000001</v>
      </c>
      <c r="H59" s="45">
        <v>8.7469999999999999</v>
      </c>
      <c r="J59" s="9"/>
      <c r="K59" s="12" t="s">
        <v>600</v>
      </c>
      <c r="L59" s="9"/>
      <c r="M59" s="55">
        <v>1738000</v>
      </c>
      <c r="N59" s="55">
        <f t="shared" si="7"/>
        <v>1738</v>
      </c>
      <c r="O59" s="53">
        <v>144800</v>
      </c>
      <c r="P59" s="1">
        <f t="shared" si="0"/>
        <v>4820</v>
      </c>
      <c r="Q59" s="1">
        <f t="shared" si="1"/>
        <v>43440</v>
      </c>
      <c r="R59" s="1" t="e">
        <f>VLOOKUP(A59,#REF!,7,0)</f>
        <v>#REF!</v>
      </c>
      <c r="S59" s="1" t="e">
        <f>VLOOKUP(A59,#REF!,8,0)</f>
        <v>#REF!</v>
      </c>
      <c r="T59" s="1" t="e">
        <f t="shared" si="8"/>
        <v>#REF!</v>
      </c>
      <c r="U59" s="13">
        <f t="shared" si="2"/>
        <v>48260</v>
      </c>
      <c r="V59" s="13">
        <f t="shared" si="11"/>
        <v>43870</v>
      </c>
      <c r="W59" s="13">
        <f t="shared" si="11"/>
        <v>4390</v>
      </c>
      <c r="X59" s="13">
        <f t="shared" si="9"/>
        <v>0</v>
      </c>
      <c r="Y59" s="13">
        <f t="shared" si="4"/>
        <v>395780</v>
      </c>
      <c r="Z59" s="13"/>
      <c r="AA59" s="102"/>
      <c r="AB59" s="14"/>
      <c r="AC59" s="9"/>
      <c r="AD59" s="9"/>
      <c r="AE59" s="9"/>
      <c r="AF59" s="9"/>
      <c r="AG59" s="68"/>
      <c r="AI59" s="1">
        <f t="shared" si="5"/>
        <v>43872.727272727272</v>
      </c>
      <c r="AJ59" s="1">
        <f t="shared" si="6"/>
        <v>4387.272727272727</v>
      </c>
    </row>
    <row r="60" spans="1:58" s="21" customFormat="1" hidden="1">
      <c r="A60" s="2" t="s">
        <v>56</v>
      </c>
      <c r="F60" s="45">
        <v>33.591000000000001</v>
      </c>
      <c r="G60" s="45">
        <v>24.844000000000001</v>
      </c>
      <c r="H60" s="45">
        <v>8.7469999999999999</v>
      </c>
      <c r="J60" s="9"/>
      <c r="K60" s="12">
        <v>0</v>
      </c>
      <c r="L60" s="9"/>
      <c r="M60" s="55">
        <v>1738000</v>
      </c>
      <c r="N60" s="55">
        <f t="shared" si="7"/>
        <v>1738</v>
      </c>
      <c r="O60" s="53">
        <v>144800</v>
      </c>
      <c r="P60" s="1">
        <f t="shared" si="0"/>
        <v>4820</v>
      </c>
      <c r="Q60" s="1">
        <f t="shared" si="1"/>
        <v>43440</v>
      </c>
      <c r="R60" s="1" t="e">
        <f>VLOOKUP(A60,#REF!,7,0)</f>
        <v>#REF!</v>
      </c>
      <c r="S60" s="1" t="e">
        <f>VLOOKUP(A60,#REF!,8,0)</f>
        <v>#REF!</v>
      </c>
      <c r="T60" s="1" t="e">
        <f t="shared" si="8"/>
        <v>#REF!</v>
      </c>
      <c r="U60" s="13">
        <f t="shared" si="2"/>
        <v>48260</v>
      </c>
      <c r="V60" s="13">
        <f t="shared" si="11"/>
        <v>43870</v>
      </c>
      <c r="W60" s="13">
        <f t="shared" si="11"/>
        <v>4390</v>
      </c>
      <c r="X60" s="13">
        <f t="shared" si="9"/>
        <v>0</v>
      </c>
      <c r="Y60" s="13">
        <f t="shared" si="4"/>
        <v>395780</v>
      </c>
      <c r="Z60" s="13"/>
      <c r="AA60" s="102"/>
      <c r="AB60" s="14"/>
      <c r="AC60" s="9"/>
      <c r="AD60" s="9"/>
      <c r="AE60" s="9"/>
      <c r="AF60" s="9"/>
      <c r="AG60" s="68"/>
      <c r="AI60" s="1">
        <f t="shared" si="5"/>
        <v>43872.727272727272</v>
      </c>
      <c r="AJ60" s="1">
        <f t="shared" si="6"/>
        <v>4387.272727272727</v>
      </c>
    </row>
    <row r="61" spans="1:58" s="21" customFormat="1" hidden="1">
      <c r="A61" s="2" t="s">
        <v>57</v>
      </c>
      <c r="F61" s="45">
        <v>33.591000000000001</v>
      </c>
      <c r="G61" s="45">
        <v>24.844000000000001</v>
      </c>
      <c r="H61" s="45">
        <v>8.7469999999999999</v>
      </c>
      <c r="J61" s="9"/>
      <c r="K61" s="12">
        <v>0</v>
      </c>
      <c r="L61" s="9"/>
      <c r="M61" s="55">
        <v>1738000</v>
      </c>
      <c r="N61" s="55">
        <f t="shared" si="7"/>
        <v>1738</v>
      </c>
      <c r="O61" s="53">
        <v>144800</v>
      </c>
      <c r="P61" s="1">
        <f t="shared" si="0"/>
        <v>4820</v>
      </c>
      <c r="Q61" s="1">
        <f t="shared" si="1"/>
        <v>43440</v>
      </c>
      <c r="R61" s="1" t="e">
        <f>VLOOKUP(A61,#REF!,7,0)</f>
        <v>#REF!</v>
      </c>
      <c r="S61" s="1" t="e">
        <f>VLOOKUP(A61,#REF!,8,0)</f>
        <v>#REF!</v>
      </c>
      <c r="T61" s="1" t="e">
        <f t="shared" si="8"/>
        <v>#REF!</v>
      </c>
      <c r="U61" s="13">
        <f t="shared" si="2"/>
        <v>48260</v>
      </c>
      <c r="V61" s="13">
        <f t="shared" si="11"/>
        <v>43870</v>
      </c>
      <c r="W61" s="13">
        <f t="shared" si="11"/>
        <v>4390</v>
      </c>
      <c r="X61" s="13">
        <f t="shared" si="9"/>
        <v>0</v>
      </c>
      <c r="Y61" s="13">
        <f t="shared" si="4"/>
        <v>395780</v>
      </c>
      <c r="Z61" s="13"/>
      <c r="AA61" s="102" t="s">
        <v>1626</v>
      </c>
      <c r="AB61" s="14"/>
      <c r="AC61" s="9"/>
      <c r="AD61" s="9"/>
      <c r="AE61" s="9"/>
      <c r="AF61" s="9"/>
      <c r="AG61" s="68"/>
      <c r="AI61" s="1">
        <f t="shared" si="5"/>
        <v>43872.727272727272</v>
      </c>
      <c r="AJ61" s="1">
        <f t="shared" si="6"/>
        <v>4387.272727272727</v>
      </c>
    </row>
    <row r="62" spans="1:58" s="21" customFormat="1" hidden="1">
      <c r="A62" s="2" t="s">
        <v>58</v>
      </c>
      <c r="F62" s="45">
        <v>33.591000000000001</v>
      </c>
      <c r="G62" s="45">
        <v>24.844000000000001</v>
      </c>
      <c r="H62" s="45">
        <v>8.7469999999999999</v>
      </c>
      <c r="J62" s="9"/>
      <c r="K62" s="12">
        <v>0</v>
      </c>
      <c r="L62" s="9"/>
      <c r="M62" s="55">
        <v>1738000</v>
      </c>
      <c r="N62" s="55">
        <f t="shared" si="7"/>
        <v>1738</v>
      </c>
      <c r="O62" s="53">
        <v>144800</v>
      </c>
      <c r="P62" s="1">
        <f t="shared" si="0"/>
        <v>4820</v>
      </c>
      <c r="Q62" s="1">
        <f t="shared" si="1"/>
        <v>43440</v>
      </c>
      <c r="R62" s="1" t="e">
        <f>VLOOKUP(A62,#REF!,7,0)</f>
        <v>#REF!</v>
      </c>
      <c r="S62" s="1" t="e">
        <f>VLOOKUP(A62,#REF!,8,0)</f>
        <v>#REF!</v>
      </c>
      <c r="T62" s="1" t="e">
        <f t="shared" si="8"/>
        <v>#REF!</v>
      </c>
      <c r="U62" s="13">
        <f t="shared" si="2"/>
        <v>48260</v>
      </c>
      <c r="V62" s="13">
        <f t="shared" si="11"/>
        <v>43870</v>
      </c>
      <c r="W62" s="13">
        <f t="shared" si="11"/>
        <v>4390</v>
      </c>
      <c r="X62" s="13">
        <f t="shared" si="9"/>
        <v>0</v>
      </c>
      <c r="Y62" s="13">
        <f t="shared" si="4"/>
        <v>395780</v>
      </c>
      <c r="Z62" s="13"/>
      <c r="AA62" s="102"/>
      <c r="AB62" s="14"/>
      <c r="AC62" s="9"/>
      <c r="AD62" s="9"/>
      <c r="AE62" s="9"/>
      <c r="AF62" s="9"/>
      <c r="AG62" s="68"/>
      <c r="AI62" s="1">
        <f t="shared" si="5"/>
        <v>43872.727272727272</v>
      </c>
      <c r="AJ62" s="1">
        <f t="shared" si="6"/>
        <v>4387.272727272727</v>
      </c>
    </row>
    <row r="63" spans="1:58" s="48" customFormat="1">
      <c r="A63" s="42" t="s">
        <v>59</v>
      </c>
      <c r="B63" s="45" t="s">
        <v>1046</v>
      </c>
      <c r="C63" s="45" t="s">
        <v>1074</v>
      </c>
      <c r="D63" s="45" t="s">
        <v>1047</v>
      </c>
      <c r="E63" s="174"/>
      <c r="F63" s="45">
        <v>15.972000000000001</v>
      </c>
      <c r="G63" s="45">
        <v>11.813000000000001</v>
      </c>
      <c r="H63" s="45">
        <v>4.1589999999999998</v>
      </c>
      <c r="I63" s="36" t="s">
        <v>1048</v>
      </c>
      <c r="J63" s="91" t="s">
        <v>745</v>
      </c>
      <c r="K63" s="36" t="s">
        <v>1507</v>
      </c>
      <c r="L63" s="9" t="s">
        <v>451</v>
      </c>
      <c r="M63" s="55">
        <v>827200</v>
      </c>
      <c r="N63" s="69">
        <f t="shared" si="7"/>
        <v>827.2</v>
      </c>
      <c r="O63" s="53">
        <v>68900</v>
      </c>
      <c r="P63" s="52">
        <f t="shared" si="0"/>
        <v>2290</v>
      </c>
      <c r="Q63" s="1">
        <f t="shared" si="1"/>
        <v>20670</v>
      </c>
      <c r="R63" s="1" t="e">
        <f>VLOOKUP(A63,#REF!,7,0)</f>
        <v>#REF!</v>
      </c>
      <c r="S63" s="1" t="e">
        <f>VLOOKUP(A63,#REF!,8,0)</f>
        <v>#REF!</v>
      </c>
      <c r="T63" s="1" t="e">
        <f t="shared" si="8"/>
        <v>#REF!</v>
      </c>
      <c r="U63" s="13">
        <f t="shared" si="2"/>
        <v>22960</v>
      </c>
      <c r="V63" s="13">
        <f t="shared" si="11"/>
        <v>20870</v>
      </c>
      <c r="W63" s="13">
        <f t="shared" si="11"/>
        <v>2090</v>
      </c>
      <c r="X63" s="13">
        <f t="shared" si="9"/>
        <v>0</v>
      </c>
      <c r="Y63" s="13">
        <f t="shared" si="4"/>
        <v>188320</v>
      </c>
      <c r="Z63" s="85" t="s">
        <v>1382</v>
      </c>
      <c r="AA63" s="102" t="s">
        <v>1775</v>
      </c>
      <c r="AB63" s="14" t="s">
        <v>450</v>
      </c>
      <c r="AC63" s="86">
        <v>43752</v>
      </c>
      <c r="AD63" s="9">
        <v>1</v>
      </c>
      <c r="AE63" s="86">
        <v>43761</v>
      </c>
      <c r="AF63" s="9">
        <v>1</v>
      </c>
      <c r="AG63" s="68"/>
      <c r="AH63" s="21"/>
      <c r="AI63" s="1">
        <f t="shared" si="5"/>
        <v>20872.727272727272</v>
      </c>
      <c r="AJ63" s="1">
        <f t="shared" si="6"/>
        <v>2087.2727272727275</v>
      </c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</row>
    <row r="64" spans="1:58" s="21" customFormat="1" hidden="1">
      <c r="A64" s="2" t="s">
        <v>60</v>
      </c>
      <c r="F64" s="45">
        <v>33.591000000000001</v>
      </c>
      <c r="G64" s="45">
        <v>24.844000000000001</v>
      </c>
      <c r="H64" s="45">
        <v>8.7469999999999999</v>
      </c>
      <c r="J64" s="9"/>
      <c r="K64" s="12">
        <v>0</v>
      </c>
      <c r="L64" s="9"/>
      <c r="M64" s="55">
        <v>1039500</v>
      </c>
      <c r="N64" s="55">
        <f t="shared" si="7"/>
        <v>1039.5</v>
      </c>
      <c r="O64" s="53">
        <v>86600</v>
      </c>
      <c r="P64" s="1">
        <f t="shared" si="0"/>
        <v>2880</v>
      </c>
      <c r="Q64" s="1">
        <f t="shared" si="1"/>
        <v>25980</v>
      </c>
      <c r="R64" s="1" t="e">
        <f>VLOOKUP(A64,#REF!,7,0)</f>
        <v>#REF!</v>
      </c>
      <c r="S64" s="1" t="e">
        <f>VLOOKUP(A64,#REF!,8,0)</f>
        <v>#REF!</v>
      </c>
      <c r="T64" s="1" t="e">
        <f t="shared" si="8"/>
        <v>#REF!</v>
      </c>
      <c r="U64" s="13">
        <f t="shared" si="2"/>
        <v>28860</v>
      </c>
      <c r="V64" s="13">
        <f t="shared" si="11"/>
        <v>26240</v>
      </c>
      <c r="W64" s="13">
        <f t="shared" si="11"/>
        <v>2620</v>
      </c>
      <c r="X64" s="13">
        <f t="shared" si="9"/>
        <v>0</v>
      </c>
      <c r="Y64" s="13">
        <f t="shared" si="4"/>
        <v>236700</v>
      </c>
      <c r="Z64" s="13"/>
      <c r="AA64" s="102"/>
      <c r="AB64" s="14"/>
      <c r="AC64" s="9"/>
      <c r="AD64" s="9"/>
      <c r="AE64" s="9"/>
      <c r="AF64" s="9"/>
      <c r="AG64" s="68"/>
      <c r="AI64" s="1">
        <f t="shared" si="5"/>
        <v>26236.363636363636</v>
      </c>
      <c r="AJ64" s="1">
        <f t="shared" si="6"/>
        <v>2623.6363636363635</v>
      </c>
    </row>
    <row r="65" spans="1:58" s="21" customFormat="1" hidden="1">
      <c r="A65" s="2" t="s">
        <v>61</v>
      </c>
      <c r="F65" s="45">
        <v>31.798999999999999</v>
      </c>
      <c r="G65" s="45">
        <v>23.518999999999998</v>
      </c>
      <c r="H65" s="45">
        <v>8.2799999999999994</v>
      </c>
      <c r="J65" s="9"/>
      <c r="K65" s="12">
        <v>0</v>
      </c>
      <c r="L65" s="9"/>
      <c r="M65" s="55">
        <v>983000</v>
      </c>
      <c r="N65" s="55">
        <f t="shared" si="7"/>
        <v>983</v>
      </c>
      <c r="O65" s="53">
        <v>81900</v>
      </c>
      <c r="P65" s="1">
        <f t="shared" si="0"/>
        <v>2730</v>
      </c>
      <c r="Q65" s="1">
        <f t="shared" si="1"/>
        <v>24570</v>
      </c>
      <c r="R65" s="1" t="e">
        <f>VLOOKUP(A65,#REF!,7,0)</f>
        <v>#REF!</v>
      </c>
      <c r="S65" s="1" t="e">
        <f>VLOOKUP(A65,#REF!,8,0)</f>
        <v>#REF!</v>
      </c>
      <c r="T65" s="1" t="e">
        <f t="shared" si="8"/>
        <v>#REF!</v>
      </c>
      <c r="U65" s="13">
        <f t="shared" si="2"/>
        <v>27300</v>
      </c>
      <c r="V65" s="13">
        <f t="shared" si="11"/>
        <v>24820</v>
      </c>
      <c r="W65" s="13">
        <f t="shared" si="11"/>
        <v>2480</v>
      </c>
      <c r="X65" s="13">
        <f t="shared" si="9"/>
        <v>0</v>
      </c>
      <c r="Y65" s="13">
        <f t="shared" si="4"/>
        <v>223860</v>
      </c>
      <c r="Z65" s="13"/>
      <c r="AA65" s="102"/>
      <c r="AB65" s="14"/>
      <c r="AC65" s="9"/>
      <c r="AD65" s="9"/>
      <c r="AE65" s="9"/>
      <c r="AF65" s="9"/>
      <c r="AG65" s="68"/>
      <c r="AI65" s="1">
        <f t="shared" si="5"/>
        <v>24818.181818181816</v>
      </c>
      <c r="AJ65" s="1">
        <f t="shared" si="6"/>
        <v>2481.818181818182</v>
      </c>
    </row>
    <row r="66" spans="1:58" s="21" customFormat="1" hidden="1">
      <c r="A66" s="2" t="s">
        <v>62</v>
      </c>
      <c r="F66" s="45">
        <v>28.706000000000003</v>
      </c>
      <c r="G66" s="45">
        <v>21.231000000000002</v>
      </c>
      <c r="H66" s="45">
        <v>7.4749999999999996</v>
      </c>
      <c r="J66" s="9"/>
      <c r="K66" s="12" t="s">
        <v>600</v>
      </c>
      <c r="L66" s="9"/>
      <c r="M66" s="55">
        <v>888300</v>
      </c>
      <c r="N66" s="55">
        <f t="shared" si="7"/>
        <v>888.3</v>
      </c>
      <c r="O66" s="53">
        <v>74000</v>
      </c>
      <c r="P66" s="1">
        <f t="shared" si="0"/>
        <v>2460</v>
      </c>
      <c r="Q66" s="1">
        <f t="shared" si="1"/>
        <v>22200</v>
      </c>
      <c r="R66" s="1" t="e">
        <f>VLOOKUP(A66,#REF!,7,0)</f>
        <v>#REF!</v>
      </c>
      <c r="S66" s="1" t="e">
        <f>VLOOKUP(A66,#REF!,8,0)</f>
        <v>#REF!</v>
      </c>
      <c r="T66" s="1" t="e">
        <f t="shared" si="8"/>
        <v>#REF!</v>
      </c>
      <c r="U66" s="13">
        <f t="shared" si="2"/>
        <v>24660</v>
      </c>
      <c r="V66" s="13">
        <f t="shared" si="11"/>
        <v>22420</v>
      </c>
      <c r="W66" s="13">
        <f t="shared" si="11"/>
        <v>2240</v>
      </c>
      <c r="X66" s="13">
        <f t="shared" si="9"/>
        <v>0</v>
      </c>
      <c r="Y66" s="13">
        <f t="shared" si="4"/>
        <v>202260</v>
      </c>
      <c r="Z66" s="13"/>
      <c r="AA66" s="102"/>
      <c r="AB66" s="14"/>
      <c r="AC66" s="9"/>
      <c r="AD66" s="9"/>
      <c r="AE66" s="9"/>
      <c r="AF66" s="9"/>
      <c r="AG66" s="68"/>
      <c r="AI66" s="1">
        <f t="shared" si="5"/>
        <v>22418.181818181816</v>
      </c>
      <c r="AJ66" s="1">
        <f t="shared" si="6"/>
        <v>2241.818181818182</v>
      </c>
    </row>
    <row r="67" spans="1:58" s="21" customFormat="1">
      <c r="A67" s="38" t="s">
        <v>63</v>
      </c>
      <c r="B67" s="17" t="s">
        <v>1491</v>
      </c>
      <c r="C67" s="17"/>
      <c r="D67" s="17"/>
      <c r="E67" s="175" t="s">
        <v>1704</v>
      </c>
      <c r="F67" s="45">
        <v>27.251999999999999</v>
      </c>
      <c r="G67" s="45">
        <v>20.155999999999999</v>
      </c>
      <c r="H67" s="45">
        <v>7.0960000000000001</v>
      </c>
      <c r="I67" s="12"/>
      <c r="J67" s="9" t="s">
        <v>1031</v>
      </c>
      <c r="K67" s="12" t="s">
        <v>1508</v>
      </c>
      <c r="L67" s="9" t="s">
        <v>1033</v>
      </c>
      <c r="M67" s="55">
        <v>844100</v>
      </c>
      <c r="N67" s="69">
        <f t="shared" si="7"/>
        <v>844.1</v>
      </c>
      <c r="O67" s="53">
        <v>70300</v>
      </c>
      <c r="P67" s="52">
        <f t="shared" si="0"/>
        <v>2340</v>
      </c>
      <c r="Q67" s="1">
        <f t="shared" si="1"/>
        <v>21090</v>
      </c>
      <c r="R67" s="1" t="e">
        <f>VLOOKUP(A67,#REF!,7,0)</f>
        <v>#REF!</v>
      </c>
      <c r="S67" s="1" t="e">
        <f>VLOOKUP(A67,#REF!,8,0)</f>
        <v>#REF!</v>
      </c>
      <c r="T67" s="1" t="e">
        <f t="shared" si="8"/>
        <v>#REF!</v>
      </c>
      <c r="U67" s="13">
        <f t="shared" si="2"/>
        <v>23430</v>
      </c>
      <c r="V67" s="13">
        <f t="shared" si="11"/>
        <v>21300</v>
      </c>
      <c r="W67" s="13">
        <f t="shared" si="11"/>
        <v>2130</v>
      </c>
      <c r="X67" s="13">
        <f t="shared" si="9"/>
        <v>0</v>
      </c>
      <c r="Y67" s="13">
        <f t="shared" si="4"/>
        <v>192150</v>
      </c>
      <c r="Z67" s="13"/>
      <c r="AA67" s="102"/>
      <c r="AB67" s="14" t="s">
        <v>1032</v>
      </c>
      <c r="AC67" s="86">
        <v>43768</v>
      </c>
      <c r="AD67" s="9">
        <v>1</v>
      </c>
      <c r="AE67" s="86">
        <v>43769</v>
      </c>
      <c r="AF67" s="9">
        <v>1</v>
      </c>
      <c r="AG67" s="68"/>
      <c r="AI67" s="1">
        <f t="shared" si="5"/>
        <v>21300</v>
      </c>
      <c r="AJ67" s="1">
        <f t="shared" si="6"/>
        <v>2130</v>
      </c>
    </row>
    <row r="68" spans="1:58" s="21" customFormat="1" hidden="1">
      <c r="A68" s="2" t="s">
        <v>64</v>
      </c>
      <c r="F68" s="45">
        <v>27.251999999999999</v>
      </c>
      <c r="G68" s="45">
        <v>20.155999999999999</v>
      </c>
      <c r="H68" s="45">
        <v>7.0960000000000001</v>
      </c>
      <c r="J68" s="9"/>
      <c r="K68" s="12" t="s">
        <v>600</v>
      </c>
      <c r="L68" s="9"/>
      <c r="M68" s="55">
        <v>844100</v>
      </c>
      <c r="N68" s="55">
        <f t="shared" si="7"/>
        <v>844.1</v>
      </c>
      <c r="O68" s="53">
        <v>70300</v>
      </c>
      <c r="P68" s="1">
        <f t="shared" ref="P68:P131" si="12">ROUNDDOWN(O68/30,-1)</f>
        <v>2340</v>
      </c>
      <c r="Q68" s="1">
        <f t="shared" ref="Q68:Q131" si="13">O68*0.3</f>
        <v>21090</v>
      </c>
      <c r="R68" s="1" t="e">
        <f>VLOOKUP(A68,#REF!,7,0)</f>
        <v>#REF!</v>
      </c>
      <c r="S68" s="1" t="e">
        <f>VLOOKUP(A68,#REF!,8,0)</f>
        <v>#REF!</v>
      </c>
      <c r="T68" s="1" t="e">
        <f t="shared" si="8"/>
        <v>#REF!</v>
      </c>
      <c r="U68" s="13">
        <f t="shared" ref="U68:U131" si="14">P68+Q68</f>
        <v>23430</v>
      </c>
      <c r="V68" s="13">
        <f t="shared" si="11"/>
        <v>21300</v>
      </c>
      <c r="W68" s="13">
        <f t="shared" si="11"/>
        <v>2130</v>
      </c>
      <c r="X68" s="13">
        <f t="shared" si="9"/>
        <v>0</v>
      </c>
      <c r="Y68" s="13">
        <f t="shared" ref="Y68:Y131" si="15">(Q68*8)+U68</f>
        <v>192150</v>
      </c>
      <c r="Z68" s="13"/>
      <c r="AA68" s="102"/>
      <c r="AB68" s="14"/>
      <c r="AC68" s="9"/>
      <c r="AD68" s="9"/>
      <c r="AE68" s="9"/>
      <c r="AF68" s="9"/>
      <c r="AG68" s="68"/>
      <c r="AI68" s="1">
        <f t="shared" ref="AI68:AI131" si="16">U68-AJ68</f>
        <v>21300</v>
      </c>
      <c r="AJ68" s="1">
        <f t="shared" ref="AJ68:AJ131" si="17">U68/11</f>
        <v>2130</v>
      </c>
    </row>
    <row r="69" spans="1:58" s="21" customFormat="1" hidden="1">
      <c r="A69" s="2" t="s">
        <v>65</v>
      </c>
      <c r="F69" s="45">
        <v>27.251999999999999</v>
      </c>
      <c r="G69" s="45">
        <v>20.155999999999999</v>
      </c>
      <c r="H69" s="45">
        <v>7.0960000000000001</v>
      </c>
      <c r="J69" s="9"/>
      <c r="K69" s="12" t="s">
        <v>600</v>
      </c>
      <c r="L69" s="9"/>
      <c r="M69" s="55">
        <v>844100</v>
      </c>
      <c r="N69" s="55">
        <f t="shared" ref="N69:N132" si="18">M69/1000</f>
        <v>844.1</v>
      </c>
      <c r="O69" s="53">
        <v>70300</v>
      </c>
      <c r="P69" s="1">
        <f t="shared" si="12"/>
        <v>2340</v>
      </c>
      <c r="Q69" s="1">
        <f t="shared" si="13"/>
        <v>21090</v>
      </c>
      <c r="R69" s="1" t="e">
        <f>VLOOKUP(A69,#REF!,7,0)</f>
        <v>#REF!</v>
      </c>
      <c r="S69" s="1" t="e">
        <f>VLOOKUP(A69,#REF!,8,0)</f>
        <v>#REF!</v>
      </c>
      <c r="T69" s="1" t="e">
        <f t="shared" ref="T69:T132" si="19">Q69-R69-S69</f>
        <v>#REF!</v>
      </c>
      <c r="U69" s="13">
        <f t="shared" si="14"/>
        <v>23430</v>
      </c>
      <c r="V69" s="13">
        <f t="shared" si="11"/>
        <v>21300</v>
      </c>
      <c r="W69" s="13">
        <f t="shared" si="11"/>
        <v>2130</v>
      </c>
      <c r="X69" s="13">
        <f t="shared" si="9"/>
        <v>0</v>
      </c>
      <c r="Y69" s="13">
        <f t="shared" si="15"/>
        <v>192150</v>
      </c>
      <c r="Z69" s="13"/>
      <c r="AA69" s="102"/>
      <c r="AB69" s="14"/>
      <c r="AC69" s="9"/>
      <c r="AD69" s="9"/>
      <c r="AE69" s="9"/>
      <c r="AF69" s="9"/>
      <c r="AG69" s="68"/>
      <c r="AI69" s="1">
        <f t="shared" si="16"/>
        <v>21300</v>
      </c>
      <c r="AJ69" s="1">
        <f t="shared" si="17"/>
        <v>2130</v>
      </c>
    </row>
    <row r="70" spans="1:58" s="21" customFormat="1" hidden="1">
      <c r="A70" s="2" t="s">
        <v>66</v>
      </c>
      <c r="F70" s="45">
        <v>27.251999999999999</v>
      </c>
      <c r="G70" s="45">
        <v>20.155999999999999</v>
      </c>
      <c r="H70" s="45">
        <v>7.0960000000000001</v>
      </c>
      <c r="J70" s="9"/>
      <c r="K70" s="12" t="s">
        <v>600</v>
      </c>
      <c r="L70" s="9"/>
      <c r="M70" s="55">
        <v>844100</v>
      </c>
      <c r="N70" s="55">
        <f t="shared" si="18"/>
        <v>844.1</v>
      </c>
      <c r="O70" s="53">
        <v>70300</v>
      </c>
      <c r="P70" s="1">
        <f t="shared" si="12"/>
        <v>2340</v>
      </c>
      <c r="Q70" s="1">
        <f t="shared" si="13"/>
        <v>21090</v>
      </c>
      <c r="R70" s="1" t="e">
        <f>VLOOKUP(A70,#REF!,7,0)</f>
        <v>#REF!</v>
      </c>
      <c r="S70" s="1" t="e">
        <f>VLOOKUP(A70,#REF!,8,0)</f>
        <v>#REF!</v>
      </c>
      <c r="T70" s="1" t="e">
        <f t="shared" si="19"/>
        <v>#REF!</v>
      </c>
      <c r="U70" s="13">
        <f t="shared" si="14"/>
        <v>23430</v>
      </c>
      <c r="V70" s="13">
        <f t="shared" si="11"/>
        <v>21300</v>
      </c>
      <c r="W70" s="13">
        <f t="shared" si="11"/>
        <v>2130</v>
      </c>
      <c r="X70" s="13">
        <f t="shared" si="9"/>
        <v>0</v>
      </c>
      <c r="Y70" s="13">
        <f t="shared" si="15"/>
        <v>192150</v>
      </c>
      <c r="Z70" s="13"/>
      <c r="AA70" s="102"/>
      <c r="AB70" s="14"/>
      <c r="AC70" s="9"/>
      <c r="AD70" s="9"/>
      <c r="AE70" s="9"/>
      <c r="AF70" s="9"/>
      <c r="AG70" s="68"/>
      <c r="AI70" s="1">
        <f t="shared" si="16"/>
        <v>21300</v>
      </c>
      <c r="AJ70" s="1">
        <f t="shared" si="17"/>
        <v>2130</v>
      </c>
    </row>
    <row r="71" spans="1:58" s="48" customFormat="1">
      <c r="A71" s="42" t="s">
        <v>67</v>
      </c>
      <c r="B71" s="45" t="s">
        <v>1098</v>
      </c>
      <c r="C71" s="45" t="s">
        <v>1074</v>
      </c>
      <c r="D71" s="45" t="s">
        <v>1039</v>
      </c>
      <c r="E71" s="174"/>
      <c r="F71" s="45">
        <v>27.251999999999999</v>
      </c>
      <c r="G71" s="45">
        <v>20.155999999999999</v>
      </c>
      <c r="H71" s="45">
        <v>7.0960000000000001</v>
      </c>
      <c r="I71" s="36" t="s">
        <v>1099</v>
      </c>
      <c r="J71" s="91" t="s">
        <v>746</v>
      </c>
      <c r="K71" s="36" t="s">
        <v>1509</v>
      </c>
      <c r="L71" s="9" t="s">
        <v>1261</v>
      </c>
      <c r="M71" s="55">
        <v>844100</v>
      </c>
      <c r="N71" s="69">
        <f t="shared" si="18"/>
        <v>844.1</v>
      </c>
      <c r="O71" s="53">
        <v>70300</v>
      </c>
      <c r="P71" s="52">
        <f t="shared" si="12"/>
        <v>2340</v>
      </c>
      <c r="Q71" s="1">
        <f t="shared" si="13"/>
        <v>21090</v>
      </c>
      <c r="R71" s="1" t="e">
        <f>VLOOKUP(A71,#REF!,7,0)</f>
        <v>#REF!</v>
      </c>
      <c r="S71" s="1" t="e">
        <f>VLOOKUP(A71,#REF!,8,0)</f>
        <v>#REF!</v>
      </c>
      <c r="T71" s="1" t="e">
        <f t="shared" si="19"/>
        <v>#REF!</v>
      </c>
      <c r="U71" s="13">
        <f t="shared" si="14"/>
        <v>23430</v>
      </c>
      <c r="V71" s="13">
        <f t="shared" si="11"/>
        <v>21300</v>
      </c>
      <c r="W71" s="13">
        <f t="shared" si="11"/>
        <v>2130</v>
      </c>
      <c r="X71" s="13">
        <f t="shared" si="9"/>
        <v>0</v>
      </c>
      <c r="Y71" s="13">
        <f t="shared" si="15"/>
        <v>192150</v>
      </c>
      <c r="Z71" s="85" t="s">
        <v>1382</v>
      </c>
      <c r="AA71" s="102" t="s">
        <v>1776</v>
      </c>
      <c r="AB71" s="14" t="s">
        <v>548</v>
      </c>
      <c r="AC71" s="86">
        <v>43765</v>
      </c>
      <c r="AD71" s="9">
        <v>1</v>
      </c>
      <c r="AE71" s="86">
        <v>43767</v>
      </c>
      <c r="AF71" s="9">
        <v>1</v>
      </c>
      <c r="AG71" s="68"/>
      <c r="AH71" s="21"/>
      <c r="AI71" s="1">
        <f t="shared" si="16"/>
        <v>21300</v>
      </c>
      <c r="AJ71" s="1">
        <f t="shared" si="17"/>
        <v>2130</v>
      </c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</row>
    <row r="72" spans="1:58" s="21" customFormat="1" hidden="1">
      <c r="A72" s="2" t="s">
        <v>68</v>
      </c>
      <c r="F72" s="45">
        <v>27.251999999999999</v>
      </c>
      <c r="G72" s="45">
        <v>20.155999999999999</v>
      </c>
      <c r="H72" s="45">
        <v>7.0960000000000001</v>
      </c>
      <c r="J72" s="9"/>
      <c r="K72" s="12" t="s">
        <v>600</v>
      </c>
      <c r="L72" s="9"/>
      <c r="M72" s="55">
        <v>844100</v>
      </c>
      <c r="N72" s="55">
        <f t="shared" si="18"/>
        <v>844.1</v>
      </c>
      <c r="O72" s="53">
        <v>70300</v>
      </c>
      <c r="P72" s="1">
        <f t="shared" si="12"/>
        <v>2340</v>
      </c>
      <c r="Q72" s="1">
        <f t="shared" si="13"/>
        <v>21090</v>
      </c>
      <c r="R72" s="1" t="e">
        <f>VLOOKUP(A72,#REF!,7,0)</f>
        <v>#REF!</v>
      </c>
      <c r="S72" s="1" t="e">
        <f>VLOOKUP(A72,#REF!,8,0)</f>
        <v>#REF!</v>
      </c>
      <c r="T72" s="1" t="e">
        <f t="shared" si="19"/>
        <v>#REF!</v>
      </c>
      <c r="U72" s="13">
        <f t="shared" si="14"/>
        <v>23430</v>
      </c>
      <c r="V72" s="13">
        <f t="shared" si="11"/>
        <v>21300</v>
      </c>
      <c r="W72" s="13">
        <f t="shared" si="11"/>
        <v>2130</v>
      </c>
      <c r="X72" s="13">
        <f t="shared" si="9"/>
        <v>0</v>
      </c>
      <c r="Y72" s="13">
        <f t="shared" si="15"/>
        <v>192150</v>
      </c>
      <c r="Z72" s="13"/>
      <c r="AA72" s="102"/>
      <c r="AB72" s="14"/>
      <c r="AC72" s="9"/>
      <c r="AD72" s="9"/>
      <c r="AE72" s="9"/>
      <c r="AF72" s="9"/>
      <c r="AG72" s="68"/>
      <c r="AI72" s="1">
        <f t="shared" si="16"/>
        <v>21300</v>
      </c>
      <c r="AJ72" s="1">
        <f t="shared" si="17"/>
        <v>2130</v>
      </c>
    </row>
    <row r="73" spans="1:58" s="21" customFormat="1" hidden="1">
      <c r="A73" s="2" t="s">
        <v>69</v>
      </c>
      <c r="F73" s="45">
        <v>27.251999999999999</v>
      </c>
      <c r="G73" s="45">
        <v>20.155999999999999</v>
      </c>
      <c r="H73" s="45">
        <v>7.0960000000000001</v>
      </c>
      <c r="J73" s="9"/>
      <c r="K73" s="12">
        <v>0</v>
      </c>
      <c r="L73" s="9"/>
      <c r="M73" s="55">
        <v>844100</v>
      </c>
      <c r="N73" s="55">
        <f t="shared" si="18"/>
        <v>844.1</v>
      </c>
      <c r="O73" s="53">
        <v>70300</v>
      </c>
      <c r="P73" s="1">
        <f t="shared" si="12"/>
        <v>2340</v>
      </c>
      <c r="Q73" s="1">
        <f t="shared" si="13"/>
        <v>21090</v>
      </c>
      <c r="R73" s="1" t="e">
        <f>VLOOKUP(A73,#REF!,7,0)</f>
        <v>#REF!</v>
      </c>
      <c r="S73" s="1" t="e">
        <f>VLOOKUP(A73,#REF!,8,0)</f>
        <v>#REF!</v>
      </c>
      <c r="T73" s="1" t="e">
        <f t="shared" si="19"/>
        <v>#REF!</v>
      </c>
      <c r="U73" s="13">
        <f t="shared" si="14"/>
        <v>23430</v>
      </c>
      <c r="V73" s="13">
        <f t="shared" si="11"/>
        <v>21300</v>
      </c>
      <c r="W73" s="13">
        <f t="shared" si="11"/>
        <v>2130</v>
      </c>
      <c r="X73" s="13">
        <f t="shared" si="9"/>
        <v>0</v>
      </c>
      <c r="Y73" s="13">
        <f t="shared" si="15"/>
        <v>192150</v>
      </c>
      <c r="Z73" s="13"/>
      <c r="AA73" s="102"/>
      <c r="AB73" s="14"/>
      <c r="AC73" s="9"/>
      <c r="AD73" s="9"/>
      <c r="AE73" s="9"/>
      <c r="AF73" s="9"/>
      <c r="AG73" s="68"/>
      <c r="AI73" s="1">
        <f t="shared" si="16"/>
        <v>21300</v>
      </c>
      <c r="AJ73" s="1">
        <f t="shared" si="17"/>
        <v>2130</v>
      </c>
    </row>
    <row r="74" spans="1:58" s="21" customFormat="1" hidden="1">
      <c r="A74" s="2" t="s">
        <v>70</v>
      </c>
      <c r="F74" s="45">
        <v>27.251999999999999</v>
      </c>
      <c r="G74" s="45">
        <v>20.155999999999999</v>
      </c>
      <c r="H74" s="45">
        <v>7.0960000000000001</v>
      </c>
      <c r="J74" s="9"/>
      <c r="K74" s="12">
        <v>0</v>
      </c>
      <c r="L74" s="9"/>
      <c r="M74" s="55">
        <v>844100</v>
      </c>
      <c r="N74" s="55">
        <f t="shared" si="18"/>
        <v>844.1</v>
      </c>
      <c r="O74" s="53">
        <v>70300</v>
      </c>
      <c r="P74" s="1">
        <f t="shared" si="12"/>
        <v>2340</v>
      </c>
      <c r="Q74" s="1">
        <f t="shared" si="13"/>
        <v>21090</v>
      </c>
      <c r="R74" s="1" t="e">
        <f>VLOOKUP(A74,#REF!,7,0)</f>
        <v>#REF!</v>
      </c>
      <c r="S74" s="1" t="e">
        <f>VLOOKUP(A74,#REF!,8,0)</f>
        <v>#REF!</v>
      </c>
      <c r="T74" s="1" t="e">
        <f t="shared" si="19"/>
        <v>#REF!</v>
      </c>
      <c r="U74" s="13">
        <f t="shared" si="14"/>
        <v>23430</v>
      </c>
      <c r="V74" s="13">
        <f t="shared" si="11"/>
        <v>21300</v>
      </c>
      <c r="W74" s="13">
        <f t="shared" si="11"/>
        <v>2130</v>
      </c>
      <c r="X74" s="13">
        <f t="shared" si="9"/>
        <v>0</v>
      </c>
      <c r="Y74" s="13">
        <f t="shared" si="15"/>
        <v>192150</v>
      </c>
      <c r="Z74" s="13"/>
      <c r="AA74" s="102"/>
      <c r="AB74" s="14"/>
      <c r="AC74" s="9"/>
      <c r="AD74" s="9"/>
      <c r="AE74" s="9"/>
      <c r="AF74" s="9"/>
      <c r="AG74" s="68"/>
      <c r="AI74" s="1">
        <f t="shared" si="16"/>
        <v>21300</v>
      </c>
      <c r="AJ74" s="1">
        <f t="shared" si="17"/>
        <v>2130</v>
      </c>
    </row>
    <row r="75" spans="1:58" s="21" customFormat="1" hidden="1">
      <c r="A75" s="2" t="s">
        <v>71</v>
      </c>
      <c r="F75" s="45">
        <v>27.251999999999999</v>
      </c>
      <c r="G75" s="45">
        <v>20.155999999999999</v>
      </c>
      <c r="H75" s="45">
        <v>7.0960000000000001</v>
      </c>
      <c r="J75" s="9"/>
      <c r="K75" s="12" t="s">
        <v>600</v>
      </c>
      <c r="L75" s="9"/>
      <c r="M75" s="55">
        <v>844100</v>
      </c>
      <c r="N75" s="55">
        <f t="shared" si="18"/>
        <v>844.1</v>
      </c>
      <c r="O75" s="53">
        <v>70300</v>
      </c>
      <c r="P75" s="1">
        <f t="shared" si="12"/>
        <v>2340</v>
      </c>
      <c r="Q75" s="1">
        <f t="shared" si="13"/>
        <v>21090</v>
      </c>
      <c r="R75" s="1" t="e">
        <f>VLOOKUP(A75,#REF!,7,0)</f>
        <v>#REF!</v>
      </c>
      <c r="S75" s="1" t="e">
        <f>VLOOKUP(A75,#REF!,8,0)</f>
        <v>#REF!</v>
      </c>
      <c r="T75" s="1" t="e">
        <f t="shared" si="19"/>
        <v>#REF!</v>
      </c>
      <c r="U75" s="13">
        <f t="shared" si="14"/>
        <v>23430</v>
      </c>
      <c r="V75" s="13">
        <f t="shared" si="11"/>
        <v>21300</v>
      </c>
      <c r="W75" s="13">
        <f t="shared" si="11"/>
        <v>2130</v>
      </c>
      <c r="X75" s="13">
        <f t="shared" si="9"/>
        <v>0</v>
      </c>
      <c r="Y75" s="13">
        <f t="shared" si="15"/>
        <v>192150</v>
      </c>
      <c r="Z75" s="13"/>
      <c r="AA75" s="102"/>
      <c r="AB75" s="14"/>
      <c r="AC75" s="9"/>
      <c r="AD75" s="9"/>
      <c r="AE75" s="9"/>
      <c r="AF75" s="9"/>
      <c r="AG75" s="68"/>
      <c r="AI75" s="1">
        <f t="shared" si="16"/>
        <v>21300</v>
      </c>
      <c r="AJ75" s="1">
        <f t="shared" si="17"/>
        <v>2130</v>
      </c>
    </row>
    <row r="76" spans="1:58" s="21" customFormat="1" hidden="1">
      <c r="A76" s="2" t="s">
        <v>72</v>
      </c>
      <c r="F76" s="45">
        <v>27.251999999999999</v>
      </c>
      <c r="G76" s="45">
        <v>20.155999999999999</v>
      </c>
      <c r="H76" s="45">
        <v>7.0960000000000001</v>
      </c>
      <c r="J76" s="9"/>
      <c r="K76" s="12" t="s">
        <v>600</v>
      </c>
      <c r="L76" s="9"/>
      <c r="M76" s="55">
        <v>844100</v>
      </c>
      <c r="N76" s="55">
        <f t="shared" si="18"/>
        <v>844.1</v>
      </c>
      <c r="O76" s="53">
        <v>70300</v>
      </c>
      <c r="P76" s="1">
        <f t="shared" si="12"/>
        <v>2340</v>
      </c>
      <c r="Q76" s="1">
        <f t="shared" si="13"/>
        <v>21090</v>
      </c>
      <c r="R76" s="1" t="e">
        <f>VLOOKUP(A76,#REF!,7,0)</f>
        <v>#REF!</v>
      </c>
      <c r="S76" s="1" t="e">
        <f>VLOOKUP(A76,#REF!,8,0)</f>
        <v>#REF!</v>
      </c>
      <c r="T76" s="1" t="e">
        <f t="shared" si="19"/>
        <v>#REF!</v>
      </c>
      <c r="U76" s="13">
        <f t="shared" si="14"/>
        <v>23430</v>
      </c>
      <c r="V76" s="13">
        <f t="shared" si="11"/>
        <v>21300</v>
      </c>
      <c r="W76" s="13">
        <f t="shared" si="11"/>
        <v>2130</v>
      </c>
      <c r="X76" s="13">
        <f t="shared" si="9"/>
        <v>0</v>
      </c>
      <c r="Y76" s="13">
        <f t="shared" si="15"/>
        <v>192150</v>
      </c>
      <c r="Z76" s="13"/>
      <c r="AA76" s="102"/>
      <c r="AB76" s="14"/>
      <c r="AC76" s="9"/>
      <c r="AD76" s="9"/>
      <c r="AE76" s="9"/>
      <c r="AF76" s="9"/>
      <c r="AG76" s="68"/>
      <c r="AI76" s="1">
        <f t="shared" si="16"/>
        <v>21300</v>
      </c>
      <c r="AJ76" s="1">
        <f t="shared" si="17"/>
        <v>2130</v>
      </c>
    </row>
    <row r="77" spans="1:58" s="21" customFormat="1" hidden="1">
      <c r="A77" s="2" t="s">
        <v>73</v>
      </c>
      <c r="F77" s="45">
        <v>27.251999999999999</v>
      </c>
      <c r="G77" s="45">
        <v>20.155999999999999</v>
      </c>
      <c r="H77" s="45">
        <v>7.0960000000000001</v>
      </c>
      <c r="J77" s="9"/>
      <c r="K77" s="12">
        <v>0</v>
      </c>
      <c r="L77" s="9"/>
      <c r="M77" s="55">
        <v>844100</v>
      </c>
      <c r="N77" s="55">
        <f t="shared" si="18"/>
        <v>844.1</v>
      </c>
      <c r="O77" s="53">
        <v>70300</v>
      </c>
      <c r="P77" s="1">
        <f t="shared" si="12"/>
        <v>2340</v>
      </c>
      <c r="Q77" s="1">
        <f t="shared" si="13"/>
        <v>21090</v>
      </c>
      <c r="R77" s="1" t="e">
        <f>VLOOKUP(A77,#REF!,7,0)</f>
        <v>#REF!</v>
      </c>
      <c r="S77" s="1" t="e">
        <f>VLOOKUP(A77,#REF!,8,0)</f>
        <v>#REF!</v>
      </c>
      <c r="T77" s="1" t="e">
        <f t="shared" si="19"/>
        <v>#REF!</v>
      </c>
      <c r="U77" s="13">
        <f t="shared" si="14"/>
        <v>23430</v>
      </c>
      <c r="V77" s="13">
        <f t="shared" si="11"/>
        <v>21300</v>
      </c>
      <c r="W77" s="13">
        <f t="shared" si="11"/>
        <v>2130</v>
      </c>
      <c r="X77" s="13">
        <f t="shared" si="9"/>
        <v>0</v>
      </c>
      <c r="Y77" s="13">
        <f t="shared" si="15"/>
        <v>192150</v>
      </c>
      <c r="Z77" s="13"/>
      <c r="AA77" s="102"/>
      <c r="AB77" s="14"/>
      <c r="AC77" s="9"/>
      <c r="AD77" s="9"/>
      <c r="AE77" s="9"/>
      <c r="AF77" s="9"/>
      <c r="AG77" s="68"/>
      <c r="AI77" s="1">
        <f t="shared" si="16"/>
        <v>21300</v>
      </c>
      <c r="AJ77" s="1">
        <f t="shared" si="17"/>
        <v>2130</v>
      </c>
    </row>
    <row r="78" spans="1:58" s="21" customFormat="1" hidden="1">
      <c r="A78" s="2" t="s">
        <v>74</v>
      </c>
      <c r="F78" s="45">
        <v>27.251999999999999</v>
      </c>
      <c r="G78" s="45">
        <v>20.155999999999999</v>
      </c>
      <c r="H78" s="45">
        <v>7.0960000000000001</v>
      </c>
      <c r="J78" s="9"/>
      <c r="K78" s="12">
        <v>0</v>
      </c>
      <c r="L78" s="9"/>
      <c r="M78" s="55">
        <v>844100</v>
      </c>
      <c r="N78" s="55">
        <f t="shared" si="18"/>
        <v>844.1</v>
      </c>
      <c r="O78" s="53">
        <v>70300</v>
      </c>
      <c r="P78" s="1">
        <f t="shared" si="12"/>
        <v>2340</v>
      </c>
      <c r="Q78" s="1">
        <f t="shared" si="13"/>
        <v>21090</v>
      </c>
      <c r="R78" s="1" t="e">
        <f>VLOOKUP(A78,#REF!,7,0)</f>
        <v>#REF!</v>
      </c>
      <c r="S78" s="1" t="e">
        <f>VLOOKUP(A78,#REF!,8,0)</f>
        <v>#REF!</v>
      </c>
      <c r="T78" s="1" t="e">
        <f t="shared" si="19"/>
        <v>#REF!</v>
      </c>
      <c r="U78" s="13">
        <f t="shared" si="14"/>
        <v>23430</v>
      </c>
      <c r="V78" s="13">
        <f t="shared" si="11"/>
        <v>21300</v>
      </c>
      <c r="W78" s="13">
        <f t="shared" si="11"/>
        <v>2130</v>
      </c>
      <c r="X78" s="13">
        <f t="shared" si="9"/>
        <v>0</v>
      </c>
      <c r="Y78" s="13">
        <f t="shared" si="15"/>
        <v>192150</v>
      </c>
      <c r="Z78" s="13"/>
      <c r="AA78" s="102"/>
      <c r="AB78" s="14"/>
      <c r="AC78" s="9"/>
      <c r="AD78" s="9"/>
      <c r="AE78" s="9"/>
      <c r="AF78" s="9"/>
      <c r="AG78" s="68"/>
      <c r="AI78" s="1">
        <f t="shared" si="16"/>
        <v>21300</v>
      </c>
      <c r="AJ78" s="1">
        <f t="shared" si="17"/>
        <v>2130</v>
      </c>
    </row>
    <row r="79" spans="1:58" s="21" customFormat="1" hidden="1">
      <c r="A79" s="2" t="s">
        <v>75</v>
      </c>
      <c r="F79" s="45">
        <v>27.251999999999999</v>
      </c>
      <c r="G79" s="45">
        <v>20.155999999999999</v>
      </c>
      <c r="H79" s="45">
        <v>7.0960000000000001</v>
      </c>
      <c r="J79" s="9"/>
      <c r="K79" s="12">
        <v>0</v>
      </c>
      <c r="L79" s="9"/>
      <c r="M79" s="55">
        <v>844100</v>
      </c>
      <c r="N79" s="55">
        <f t="shared" si="18"/>
        <v>844.1</v>
      </c>
      <c r="O79" s="53">
        <v>70300</v>
      </c>
      <c r="P79" s="1">
        <f t="shared" si="12"/>
        <v>2340</v>
      </c>
      <c r="Q79" s="1">
        <f t="shared" si="13"/>
        <v>21090</v>
      </c>
      <c r="R79" s="1" t="e">
        <f>VLOOKUP(A79,#REF!,7,0)</f>
        <v>#REF!</v>
      </c>
      <c r="S79" s="1" t="e">
        <f>VLOOKUP(A79,#REF!,8,0)</f>
        <v>#REF!</v>
      </c>
      <c r="T79" s="1" t="e">
        <f t="shared" si="19"/>
        <v>#REF!</v>
      </c>
      <c r="U79" s="13">
        <f t="shared" si="14"/>
        <v>23430</v>
      </c>
      <c r="V79" s="13">
        <f t="shared" si="11"/>
        <v>21300</v>
      </c>
      <c r="W79" s="13">
        <f t="shared" si="11"/>
        <v>2130</v>
      </c>
      <c r="X79" s="13">
        <f t="shared" si="9"/>
        <v>0</v>
      </c>
      <c r="Y79" s="13">
        <f t="shared" si="15"/>
        <v>192150</v>
      </c>
      <c r="Z79" s="13"/>
      <c r="AA79" s="102"/>
      <c r="AB79" s="14"/>
      <c r="AC79" s="9"/>
      <c r="AD79" s="9"/>
      <c r="AE79" s="9"/>
      <c r="AF79" s="9"/>
      <c r="AG79" s="68"/>
      <c r="AI79" s="1">
        <f t="shared" si="16"/>
        <v>21300</v>
      </c>
      <c r="AJ79" s="1">
        <f t="shared" si="17"/>
        <v>2130</v>
      </c>
    </row>
    <row r="80" spans="1:58" s="21" customFormat="1" hidden="1">
      <c r="A80" s="2" t="s">
        <v>76</v>
      </c>
      <c r="F80" s="45">
        <v>27.251999999999999</v>
      </c>
      <c r="G80" s="45">
        <v>20.155999999999999</v>
      </c>
      <c r="H80" s="45">
        <v>7.0960000000000001</v>
      </c>
      <c r="J80" s="9"/>
      <c r="K80" s="12">
        <v>0</v>
      </c>
      <c r="L80" s="9"/>
      <c r="M80" s="55">
        <v>844100</v>
      </c>
      <c r="N80" s="55">
        <f t="shared" si="18"/>
        <v>844.1</v>
      </c>
      <c r="O80" s="53">
        <v>70300</v>
      </c>
      <c r="P80" s="1">
        <f t="shared" si="12"/>
        <v>2340</v>
      </c>
      <c r="Q80" s="1">
        <f t="shared" si="13"/>
        <v>21090</v>
      </c>
      <c r="R80" s="1" t="e">
        <f>VLOOKUP(A80,#REF!,7,0)</f>
        <v>#REF!</v>
      </c>
      <c r="S80" s="1" t="e">
        <f>VLOOKUP(A80,#REF!,8,0)</f>
        <v>#REF!</v>
      </c>
      <c r="T80" s="1" t="e">
        <f t="shared" si="19"/>
        <v>#REF!</v>
      </c>
      <c r="U80" s="13">
        <f t="shared" si="14"/>
        <v>23430</v>
      </c>
      <c r="V80" s="13">
        <f t="shared" si="11"/>
        <v>21300</v>
      </c>
      <c r="W80" s="13">
        <f t="shared" si="11"/>
        <v>2130</v>
      </c>
      <c r="X80" s="13">
        <f t="shared" ref="X80:X87" si="20">U80-V80-W80</f>
        <v>0</v>
      </c>
      <c r="Y80" s="13">
        <f t="shared" si="15"/>
        <v>192150</v>
      </c>
      <c r="Z80" s="13"/>
      <c r="AA80" s="102"/>
      <c r="AB80" s="14"/>
      <c r="AC80" s="9"/>
      <c r="AD80" s="9"/>
      <c r="AE80" s="9"/>
      <c r="AF80" s="9"/>
      <c r="AG80" s="68"/>
      <c r="AI80" s="1">
        <f t="shared" si="16"/>
        <v>21300</v>
      </c>
      <c r="AJ80" s="1">
        <f t="shared" si="17"/>
        <v>2130</v>
      </c>
    </row>
    <row r="81" spans="1:58" s="21" customFormat="1" hidden="1">
      <c r="A81" s="2" t="s">
        <v>77</v>
      </c>
      <c r="F81" s="45">
        <v>27.251999999999999</v>
      </c>
      <c r="G81" s="45">
        <v>20.155999999999999</v>
      </c>
      <c r="H81" s="45">
        <v>7.0960000000000001</v>
      </c>
      <c r="J81" s="9"/>
      <c r="K81" s="12">
        <v>0</v>
      </c>
      <c r="L81" s="9"/>
      <c r="M81" s="55">
        <v>844100</v>
      </c>
      <c r="N81" s="55">
        <f t="shared" si="18"/>
        <v>844.1</v>
      </c>
      <c r="O81" s="53">
        <v>70300</v>
      </c>
      <c r="P81" s="1">
        <f t="shared" si="12"/>
        <v>2340</v>
      </c>
      <c r="Q81" s="1">
        <f t="shared" si="13"/>
        <v>21090</v>
      </c>
      <c r="R81" s="1" t="e">
        <f>VLOOKUP(A81,#REF!,7,0)</f>
        <v>#REF!</v>
      </c>
      <c r="S81" s="1" t="e">
        <f>VLOOKUP(A81,#REF!,8,0)</f>
        <v>#REF!</v>
      </c>
      <c r="T81" s="1" t="e">
        <f t="shared" si="19"/>
        <v>#REF!</v>
      </c>
      <c r="U81" s="13">
        <f t="shared" si="14"/>
        <v>23430</v>
      </c>
      <c r="V81" s="13">
        <f t="shared" ref="V81:W93" si="21">ROUND(AI81,-1)</f>
        <v>21300</v>
      </c>
      <c r="W81" s="13">
        <f t="shared" si="21"/>
        <v>2130</v>
      </c>
      <c r="X81" s="13">
        <f t="shared" si="20"/>
        <v>0</v>
      </c>
      <c r="Y81" s="13">
        <f t="shared" si="15"/>
        <v>192150</v>
      </c>
      <c r="Z81" s="13"/>
      <c r="AA81" s="102"/>
      <c r="AB81" s="14"/>
      <c r="AC81" s="9"/>
      <c r="AD81" s="9"/>
      <c r="AE81" s="9"/>
      <c r="AF81" s="9"/>
      <c r="AG81" s="68"/>
      <c r="AI81" s="1">
        <f t="shared" si="16"/>
        <v>21300</v>
      </c>
      <c r="AJ81" s="1">
        <f t="shared" si="17"/>
        <v>2130</v>
      </c>
    </row>
    <row r="82" spans="1:58" s="21" customFormat="1" hidden="1">
      <c r="A82" s="2" t="s">
        <v>78</v>
      </c>
      <c r="F82" s="45">
        <v>59.07</v>
      </c>
      <c r="G82" s="45">
        <v>43.688000000000002</v>
      </c>
      <c r="H82" s="45">
        <v>15.382</v>
      </c>
      <c r="J82" s="9"/>
      <c r="K82" s="12">
        <v>0</v>
      </c>
      <c r="L82" s="9"/>
      <c r="M82" s="55">
        <v>1832700</v>
      </c>
      <c r="N82" s="55">
        <f t="shared" si="18"/>
        <v>1832.7</v>
      </c>
      <c r="O82" s="53">
        <v>152700</v>
      </c>
      <c r="P82" s="1">
        <f t="shared" si="12"/>
        <v>5090</v>
      </c>
      <c r="Q82" s="1">
        <f t="shared" si="13"/>
        <v>45810</v>
      </c>
      <c r="R82" s="1" t="e">
        <f>VLOOKUP(A82,#REF!,7,0)</f>
        <v>#REF!</v>
      </c>
      <c r="S82" s="1" t="e">
        <f>VLOOKUP(A82,#REF!,8,0)</f>
        <v>#REF!</v>
      </c>
      <c r="T82" s="1" t="e">
        <f t="shared" si="19"/>
        <v>#REF!</v>
      </c>
      <c r="U82" s="13">
        <f t="shared" si="14"/>
        <v>50900</v>
      </c>
      <c r="V82" s="13">
        <f t="shared" si="21"/>
        <v>46270</v>
      </c>
      <c r="W82" s="13">
        <f t="shared" si="21"/>
        <v>4630</v>
      </c>
      <c r="X82" s="13">
        <f t="shared" si="20"/>
        <v>0</v>
      </c>
      <c r="Y82" s="13">
        <f t="shared" si="15"/>
        <v>417380</v>
      </c>
      <c r="Z82" s="13"/>
      <c r="AA82" s="102"/>
      <c r="AB82" s="14"/>
      <c r="AC82" s="9"/>
      <c r="AD82" s="9"/>
      <c r="AE82" s="9"/>
      <c r="AF82" s="9"/>
      <c r="AG82" s="68"/>
      <c r="AI82" s="1">
        <f t="shared" si="16"/>
        <v>46272.727272727272</v>
      </c>
      <c r="AJ82" s="1">
        <f t="shared" si="17"/>
        <v>4627.272727272727</v>
      </c>
    </row>
    <row r="83" spans="1:58" s="21" customFormat="1" hidden="1">
      <c r="A83" s="2" t="s">
        <v>79</v>
      </c>
      <c r="F83" s="45">
        <v>35.605000000000004</v>
      </c>
      <c r="G83" s="45">
        <v>26.334</v>
      </c>
      <c r="H83" s="45">
        <v>9.2710000000000008</v>
      </c>
      <c r="J83" s="9"/>
      <c r="K83" s="12">
        <v>0</v>
      </c>
      <c r="L83" s="9"/>
      <c r="M83" s="55">
        <v>1102400</v>
      </c>
      <c r="N83" s="55">
        <f t="shared" si="18"/>
        <v>1102.4000000000001</v>
      </c>
      <c r="O83" s="53">
        <v>91800</v>
      </c>
      <c r="P83" s="1">
        <f t="shared" si="12"/>
        <v>3060</v>
      </c>
      <c r="Q83" s="1">
        <f t="shared" si="13"/>
        <v>27540</v>
      </c>
      <c r="R83" s="1" t="e">
        <f>VLOOKUP(A83,#REF!,7,0)</f>
        <v>#REF!</v>
      </c>
      <c r="S83" s="1" t="e">
        <f>VLOOKUP(A83,#REF!,8,0)</f>
        <v>#REF!</v>
      </c>
      <c r="T83" s="1" t="e">
        <f t="shared" si="19"/>
        <v>#REF!</v>
      </c>
      <c r="U83" s="13">
        <f t="shared" si="14"/>
        <v>30600</v>
      </c>
      <c r="V83" s="13">
        <f t="shared" si="21"/>
        <v>27820</v>
      </c>
      <c r="W83" s="13">
        <f t="shared" si="21"/>
        <v>2780</v>
      </c>
      <c r="X83" s="13">
        <f t="shared" si="20"/>
        <v>0</v>
      </c>
      <c r="Y83" s="13">
        <f t="shared" si="15"/>
        <v>250920</v>
      </c>
      <c r="Z83" s="13"/>
      <c r="AA83" s="102"/>
      <c r="AB83" s="14"/>
      <c r="AC83" s="9"/>
      <c r="AD83" s="9"/>
      <c r="AE83" s="9"/>
      <c r="AF83" s="9"/>
      <c r="AG83" s="68"/>
      <c r="AI83" s="1">
        <f t="shared" si="16"/>
        <v>27818.181818181816</v>
      </c>
      <c r="AJ83" s="1">
        <f t="shared" si="17"/>
        <v>2781.818181818182</v>
      </c>
    </row>
    <row r="84" spans="1:58" s="21" customFormat="1" hidden="1">
      <c r="A84" s="2" t="s">
        <v>80</v>
      </c>
      <c r="F84" s="45">
        <v>33.591000000000001</v>
      </c>
      <c r="G84" s="45">
        <v>24.844000000000001</v>
      </c>
      <c r="H84" s="45">
        <v>8.7469999999999999</v>
      </c>
      <c r="J84" s="9"/>
      <c r="K84" s="12">
        <v>0</v>
      </c>
      <c r="L84" s="9"/>
      <c r="M84" s="55">
        <v>1039500</v>
      </c>
      <c r="N84" s="55">
        <f t="shared" si="18"/>
        <v>1039.5</v>
      </c>
      <c r="O84" s="53">
        <v>86600</v>
      </c>
      <c r="P84" s="1">
        <f t="shared" si="12"/>
        <v>2880</v>
      </c>
      <c r="Q84" s="1">
        <f t="shared" si="13"/>
        <v>25980</v>
      </c>
      <c r="R84" s="1" t="e">
        <f>VLOOKUP(A84,#REF!,7,0)</f>
        <v>#REF!</v>
      </c>
      <c r="S84" s="1" t="e">
        <f>VLOOKUP(A84,#REF!,8,0)</f>
        <v>#REF!</v>
      </c>
      <c r="T84" s="1" t="e">
        <f t="shared" si="19"/>
        <v>#REF!</v>
      </c>
      <c r="U84" s="13">
        <f t="shared" si="14"/>
        <v>28860</v>
      </c>
      <c r="V84" s="13">
        <f t="shared" si="21"/>
        <v>26240</v>
      </c>
      <c r="W84" s="13">
        <f t="shared" si="21"/>
        <v>2620</v>
      </c>
      <c r="X84" s="13">
        <f t="shared" si="20"/>
        <v>0</v>
      </c>
      <c r="Y84" s="13">
        <f t="shared" si="15"/>
        <v>236700</v>
      </c>
      <c r="Z84" s="13"/>
      <c r="AA84" s="102"/>
      <c r="AB84" s="14"/>
      <c r="AC84" s="9"/>
      <c r="AD84" s="9"/>
      <c r="AE84" s="9"/>
      <c r="AF84" s="9"/>
      <c r="AG84" s="68"/>
      <c r="AI84" s="1">
        <f t="shared" si="16"/>
        <v>26236.363636363636</v>
      </c>
      <c r="AJ84" s="1">
        <f t="shared" si="17"/>
        <v>2623.6363636363635</v>
      </c>
    </row>
    <row r="85" spans="1:58" s="21" customFormat="1" hidden="1">
      <c r="A85" s="2" t="s">
        <v>81</v>
      </c>
      <c r="F85" s="45">
        <v>33.591000000000001</v>
      </c>
      <c r="G85" s="45">
        <v>24.844000000000001</v>
      </c>
      <c r="H85" s="45">
        <v>8.7469999999999999</v>
      </c>
      <c r="J85" s="9"/>
      <c r="K85" s="12">
        <v>0</v>
      </c>
      <c r="L85" s="9"/>
      <c r="M85" s="55">
        <v>1039500</v>
      </c>
      <c r="N85" s="55">
        <f t="shared" si="18"/>
        <v>1039.5</v>
      </c>
      <c r="O85" s="53">
        <v>86600</v>
      </c>
      <c r="P85" s="1">
        <f t="shared" si="12"/>
        <v>2880</v>
      </c>
      <c r="Q85" s="1">
        <f t="shared" si="13"/>
        <v>25980</v>
      </c>
      <c r="R85" s="1" t="e">
        <f>VLOOKUP(A85,#REF!,7,0)</f>
        <v>#REF!</v>
      </c>
      <c r="S85" s="1" t="e">
        <f>VLOOKUP(A85,#REF!,8,0)</f>
        <v>#REF!</v>
      </c>
      <c r="T85" s="1" t="e">
        <f t="shared" si="19"/>
        <v>#REF!</v>
      </c>
      <c r="U85" s="13">
        <f t="shared" si="14"/>
        <v>28860</v>
      </c>
      <c r="V85" s="13">
        <f t="shared" si="21"/>
        <v>26240</v>
      </c>
      <c r="W85" s="13">
        <f t="shared" si="21"/>
        <v>2620</v>
      </c>
      <c r="X85" s="13">
        <f t="shared" si="20"/>
        <v>0</v>
      </c>
      <c r="Y85" s="13">
        <f t="shared" si="15"/>
        <v>236700</v>
      </c>
      <c r="Z85" s="13"/>
      <c r="AA85" s="102"/>
      <c r="AB85" s="14"/>
      <c r="AC85" s="9"/>
      <c r="AD85" s="9"/>
      <c r="AE85" s="9"/>
      <c r="AF85" s="9"/>
      <c r="AG85" s="68"/>
      <c r="AI85" s="1">
        <f t="shared" si="16"/>
        <v>26236.363636363636</v>
      </c>
      <c r="AJ85" s="1">
        <f t="shared" si="17"/>
        <v>2623.6363636363635</v>
      </c>
    </row>
    <row r="86" spans="1:58" s="21" customFormat="1" hidden="1">
      <c r="A86" s="2" t="s">
        <v>82</v>
      </c>
      <c r="F86" s="45">
        <v>33.591000000000001</v>
      </c>
      <c r="G86" s="45">
        <v>24.844000000000001</v>
      </c>
      <c r="H86" s="45">
        <v>8.7469999999999999</v>
      </c>
      <c r="J86" s="9"/>
      <c r="K86" s="12">
        <v>0</v>
      </c>
      <c r="L86" s="9"/>
      <c r="M86" s="55">
        <v>1039500</v>
      </c>
      <c r="N86" s="55">
        <f t="shared" si="18"/>
        <v>1039.5</v>
      </c>
      <c r="O86" s="53">
        <v>86600</v>
      </c>
      <c r="P86" s="1">
        <f t="shared" si="12"/>
        <v>2880</v>
      </c>
      <c r="Q86" s="1">
        <f t="shared" si="13"/>
        <v>25980</v>
      </c>
      <c r="R86" s="1" t="e">
        <f>VLOOKUP(A86,#REF!,7,0)</f>
        <v>#REF!</v>
      </c>
      <c r="S86" s="1" t="e">
        <f>VLOOKUP(A86,#REF!,8,0)</f>
        <v>#REF!</v>
      </c>
      <c r="T86" s="1" t="e">
        <f t="shared" si="19"/>
        <v>#REF!</v>
      </c>
      <c r="U86" s="13">
        <f t="shared" si="14"/>
        <v>28860</v>
      </c>
      <c r="V86" s="13">
        <f t="shared" si="21"/>
        <v>26240</v>
      </c>
      <c r="W86" s="13">
        <f t="shared" si="21"/>
        <v>2620</v>
      </c>
      <c r="X86" s="13">
        <f t="shared" si="20"/>
        <v>0</v>
      </c>
      <c r="Y86" s="13">
        <f t="shared" si="15"/>
        <v>236700</v>
      </c>
      <c r="Z86" s="13"/>
      <c r="AA86" s="102"/>
      <c r="AB86" s="14"/>
      <c r="AC86" s="9"/>
      <c r="AD86" s="9"/>
      <c r="AE86" s="9"/>
      <c r="AF86" s="9"/>
      <c r="AG86" s="68"/>
      <c r="AI86" s="1">
        <f t="shared" si="16"/>
        <v>26236.363636363636</v>
      </c>
      <c r="AJ86" s="1">
        <f t="shared" si="17"/>
        <v>2623.6363636363635</v>
      </c>
    </row>
    <row r="87" spans="1:58" s="48" customFormat="1">
      <c r="A87" s="42" t="s">
        <v>83</v>
      </c>
      <c r="B87" s="45" t="s">
        <v>1204</v>
      </c>
      <c r="C87" s="45" t="s">
        <v>1096</v>
      </c>
      <c r="D87" s="45" t="s">
        <v>1043</v>
      </c>
      <c r="E87" s="174"/>
      <c r="F87" s="45">
        <v>27.251999999999999</v>
      </c>
      <c r="G87" s="45">
        <v>20.155999999999999</v>
      </c>
      <c r="H87" s="45">
        <v>7.0960000000000001</v>
      </c>
      <c r="I87" s="36" t="s">
        <v>1205</v>
      </c>
      <c r="J87" s="91" t="s">
        <v>855</v>
      </c>
      <c r="K87" s="36" t="s">
        <v>605</v>
      </c>
      <c r="L87" s="9" t="s">
        <v>857</v>
      </c>
      <c r="M87" s="55">
        <v>9457100</v>
      </c>
      <c r="N87" s="69">
        <f t="shared" si="18"/>
        <v>9457.1</v>
      </c>
      <c r="O87" s="53">
        <v>788000</v>
      </c>
      <c r="P87" s="52">
        <f t="shared" si="12"/>
        <v>26260</v>
      </c>
      <c r="Q87" s="1">
        <f t="shared" si="13"/>
        <v>236400</v>
      </c>
      <c r="R87" s="1" t="e">
        <f>VLOOKUP(A87,#REF!,7,0)</f>
        <v>#REF!</v>
      </c>
      <c r="S87" s="1" t="e">
        <f>VLOOKUP(A87,#REF!,8,0)</f>
        <v>#REF!</v>
      </c>
      <c r="T87" s="1" t="e">
        <f t="shared" si="19"/>
        <v>#REF!</v>
      </c>
      <c r="U87" s="13">
        <f t="shared" si="14"/>
        <v>262660</v>
      </c>
      <c r="V87" s="13">
        <f t="shared" si="21"/>
        <v>238780</v>
      </c>
      <c r="W87" s="13">
        <f t="shared" si="21"/>
        <v>23880</v>
      </c>
      <c r="X87" s="13">
        <f t="shared" si="20"/>
        <v>0</v>
      </c>
      <c r="Y87" s="13">
        <f t="shared" si="15"/>
        <v>2153860</v>
      </c>
      <c r="Z87" s="85" t="s">
        <v>1382</v>
      </c>
      <c r="AA87" s="102" t="s">
        <v>1777</v>
      </c>
      <c r="AB87" s="14" t="s">
        <v>856</v>
      </c>
      <c r="AC87" s="86">
        <v>43761</v>
      </c>
      <c r="AD87" s="9">
        <v>1</v>
      </c>
      <c r="AE87" s="86">
        <v>43763</v>
      </c>
      <c r="AF87" s="9">
        <v>1</v>
      </c>
      <c r="AG87" s="68"/>
      <c r="AH87" s="21"/>
      <c r="AI87" s="1">
        <f t="shared" si="16"/>
        <v>238781.81818181818</v>
      </c>
      <c r="AJ87" s="1">
        <f t="shared" si="17"/>
        <v>23878.18181818182</v>
      </c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</row>
    <row r="88" spans="1:58" s="48" customFormat="1">
      <c r="A88" s="42" t="s">
        <v>84</v>
      </c>
      <c r="B88" s="45" t="s">
        <v>1642</v>
      </c>
      <c r="C88" s="45" t="s">
        <v>1074</v>
      </c>
      <c r="D88" s="45" t="s">
        <v>1039</v>
      </c>
      <c r="E88" s="174"/>
      <c r="F88" s="45">
        <v>27.251999999999999</v>
      </c>
      <c r="G88" s="45">
        <v>20.155999999999999</v>
      </c>
      <c r="H88" s="45">
        <v>7.0960000000000001</v>
      </c>
      <c r="I88" s="36" t="s">
        <v>1045</v>
      </c>
      <c r="J88" s="91" t="s">
        <v>607</v>
      </c>
      <c r="K88" s="36" t="s">
        <v>606</v>
      </c>
      <c r="L88" s="9" t="s">
        <v>1376</v>
      </c>
      <c r="M88" s="55">
        <v>9457100</v>
      </c>
      <c r="N88" s="69">
        <f t="shared" si="18"/>
        <v>9457.1</v>
      </c>
      <c r="O88" s="53">
        <v>788000</v>
      </c>
      <c r="P88" s="52">
        <f t="shared" si="12"/>
        <v>26260</v>
      </c>
      <c r="Q88" s="1">
        <f t="shared" si="13"/>
        <v>236400</v>
      </c>
      <c r="R88" s="1" t="e">
        <f>VLOOKUP(A88,#REF!,7,0)</f>
        <v>#REF!</v>
      </c>
      <c r="S88" s="1" t="e">
        <f>VLOOKUP(A88,#REF!,8,0)</f>
        <v>#REF!</v>
      </c>
      <c r="T88" s="1" t="e">
        <f t="shared" si="19"/>
        <v>#REF!</v>
      </c>
      <c r="U88" s="13">
        <f t="shared" si="14"/>
        <v>262660</v>
      </c>
      <c r="V88" s="13">
        <f t="shared" si="21"/>
        <v>238780</v>
      </c>
      <c r="W88" s="13">
        <f t="shared" si="21"/>
        <v>23880</v>
      </c>
      <c r="X88" s="13"/>
      <c r="Y88" s="13">
        <f t="shared" si="15"/>
        <v>2153860</v>
      </c>
      <c r="Z88" s="85" t="s">
        <v>1382</v>
      </c>
      <c r="AA88" s="102" t="s">
        <v>1777</v>
      </c>
      <c r="AB88" s="14" t="s">
        <v>608</v>
      </c>
      <c r="AC88" s="86">
        <v>43764</v>
      </c>
      <c r="AD88" s="9">
        <v>1</v>
      </c>
      <c r="AE88" s="86">
        <v>43767</v>
      </c>
      <c r="AF88" s="9">
        <v>1</v>
      </c>
      <c r="AG88" s="68"/>
      <c r="AH88" s="21"/>
      <c r="AI88" s="1">
        <f t="shared" si="16"/>
        <v>238781.81818181818</v>
      </c>
      <c r="AJ88" s="1">
        <f t="shared" si="17"/>
        <v>23878.18181818182</v>
      </c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</row>
    <row r="89" spans="1:58" s="48" customFormat="1">
      <c r="A89" s="42" t="s">
        <v>85</v>
      </c>
      <c r="B89" s="45" t="s">
        <v>1339</v>
      </c>
      <c r="C89" s="45" t="s">
        <v>1262</v>
      </c>
      <c r="D89" s="45" t="s">
        <v>1285</v>
      </c>
      <c r="E89" s="174"/>
      <c r="F89" s="45">
        <v>27.251999999999999</v>
      </c>
      <c r="G89" s="45">
        <v>20.155999999999999</v>
      </c>
      <c r="H89" s="45">
        <v>7.0960000000000001</v>
      </c>
      <c r="I89" s="36" t="s">
        <v>1340</v>
      </c>
      <c r="J89" s="91" t="s">
        <v>747</v>
      </c>
      <c r="K89" s="36" t="s">
        <v>1510</v>
      </c>
      <c r="L89" s="9" t="s">
        <v>1377</v>
      </c>
      <c r="M89" s="55">
        <v>9457100</v>
      </c>
      <c r="N89" s="69">
        <f t="shared" si="18"/>
        <v>9457.1</v>
      </c>
      <c r="O89" s="53">
        <v>788000</v>
      </c>
      <c r="P89" s="52">
        <f t="shared" si="12"/>
        <v>26260</v>
      </c>
      <c r="Q89" s="1">
        <f t="shared" si="13"/>
        <v>236400</v>
      </c>
      <c r="R89" s="1" t="e">
        <f>VLOOKUP(A89,#REF!,7,0)</f>
        <v>#REF!</v>
      </c>
      <c r="S89" s="1" t="e">
        <f>VLOOKUP(A89,#REF!,8,0)</f>
        <v>#REF!</v>
      </c>
      <c r="T89" s="1" t="e">
        <f t="shared" si="19"/>
        <v>#REF!</v>
      </c>
      <c r="U89" s="13">
        <f t="shared" si="14"/>
        <v>262660</v>
      </c>
      <c r="V89" s="13">
        <f t="shared" si="21"/>
        <v>238780</v>
      </c>
      <c r="W89" s="13">
        <f t="shared" si="21"/>
        <v>23880</v>
      </c>
      <c r="X89" s="13"/>
      <c r="Y89" s="13">
        <f t="shared" si="15"/>
        <v>2153860</v>
      </c>
      <c r="Z89" s="85" t="s">
        <v>1382</v>
      </c>
      <c r="AA89" s="102" t="s">
        <v>1778</v>
      </c>
      <c r="AB89" s="14" t="s">
        <v>410</v>
      </c>
      <c r="AC89" s="86">
        <v>43769</v>
      </c>
      <c r="AD89" s="9">
        <v>1</v>
      </c>
      <c r="AE89" s="86">
        <v>43770</v>
      </c>
      <c r="AF89" s="9">
        <v>1</v>
      </c>
      <c r="AG89" s="68"/>
      <c r="AH89" s="21"/>
      <c r="AI89" s="1">
        <f t="shared" si="16"/>
        <v>238781.81818181818</v>
      </c>
      <c r="AJ89" s="1">
        <f t="shared" si="17"/>
        <v>23878.18181818182</v>
      </c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</row>
    <row r="90" spans="1:58" s="48" customFormat="1">
      <c r="A90" s="42" t="s">
        <v>86</v>
      </c>
      <c r="B90" s="45" t="s">
        <v>1339</v>
      </c>
      <c r="C90" s="45" t="s">
        <v>1262</v>
      </c>
      <c r="D90" s="45" t="s">
        <v>1285</v>
      </c>
      <c r="E90" s="174"/>
      <c r="F90" s="45">
        <v>27.251999999999999</v>
      </c>
      <c r="G90" s="45">
        <v>20.155999999999999</v>
      </c>
      <c r="H90" s="45">
        <v>7.0960000000000001</v>
      </c>
      <c r="I90" s="36" t="s">
        <v>1340</v>
      </c>
      <c r="J90" s="91" t="s">
        <v>747</v>
      </c>
      <c r="K90" s="36" t="s">
        <v>1510</v>
      </c>
      <c r="L90" s="9" t="s">
        <v>1377</v>
      </c>
      <c r="M90" s="55">
        <v>9457100</v>
      </c>
      <c r="N90" s="69">
        <f t="shared" si="18"/>
        <v>9457.1</v>
      </c>
      <c r="O90" s="53">
        <v>788000</v>
      </c>
      <c r="P90" s="52">
        <f t="shared" si="12"/>
        <v>26260</v>
      </c>
      <c r="Q90" s="1">
        <f t="shared" si="13"/>
        <v>236400</v>
      </c>
      <c r="R90" s="1" t="e">
        <f>VLOOKUP(A90,#REF!,7,0)</f>
        <v>#REF!</v>
      </c>
      <c r="S90" s="1" t="e">
        <f>VLOOKUP(A90,#REF!,8,0)</f>
        <v>#REF!</v>
      </c>
      <c r="T90" s="1" t="e">
        <f t="shared" si="19"/>
        <v>#REF!</v>
      </c>
      <c r="U90" s="13">
        <f t="shared" si="14"/>
        <v>262660</v>
      </c>
      <c r="V90" s="13">
        <f t="shared" si="21"/>
        <v>238780</v>
      </c>
      <c r="W90" s="13">
        <f t="shared" si="21"/>
        <v>23880</v>
      </c>
      <c r="X90" s="13"/>
      <c r="Y90" s="13">
        <f t="shared" si="15"/>
        <v>2153860</v>
      </c>
      <c r="Z90" s="85" t="s">
        <v>1382</v>
      </c>
      <c r="AA90" s="102"/>
      <c r="AB90" s="14" t="s">
        <v>410</v>
      </c>
      <c r="AC90" s="86">
        <v>43769</v>
      </c>
      <c r="AD90" s="9">
        <v>1</v>
      </c>
      <c r="AE90" s="86">
        <v>43770</v>
      </c>
      <c r="AF90" s="9">
        <v>1</v>
      </c>
      <c r="AG90" s="68"/>
      <c r="AH90" s="21"/>
      <c r="AI90" s="1">
        <f t="shared" si="16"/>
        <v>238781.81818181818</v>
      </c>
      <c r="AJ90" s="1">
        <f t="shared" si="17"/>
        <v>23878.18181818182</v>
      </c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</row>
    <row r="91" spans="1:58" s="48" customFormat="1">
      <c r="A91" s="42" t="s">
        <v>87</v>
      </c>
      <c r="B91" s="45" t="s">
        <v>1164</v>
      </c>
      <c r="C91" s="45" t="s">
        <v>1128</v>
      </c>
      <c r="D91" s="45" t="s">
        <v>1043</v>
      </c>
      <c r="E91" s="174"/>
      <c r="F91" s="45">
        <v>27.251999999999999</v>
      </c>
      <c r="G91" s="45">
        <v>20.155999999999999</v>
      </c>
      <c r="H91" s="45">
        <v>7.0960000000000001</v>
      </c>
      <c r="I91" s="36" t="s">
        <v>1165</v>
      </c>
      <c r="J91" s="91" t="s">
        <v>748</v>
      </c>
      <c r="K91" s="36" t="s">
        <v>1511</v>
      </c>
      <c r="L91" s="9" t="s">
        <v>379</v>
      </c>
      <c r="M91" s="55">
        <v>9457100</v>
      </c>
      <c r="N91" s="69">
        <f t="shared" si="18"/>
        <v>9457.1</v>
      </c>
      <c r="O91" s="53">
        <v>788000</v>
      </c>
      <c r="P91" s="52">
        <f t="shared" si="12"/>
        <v>26260</v>
      </c>
      <c r="Q91" s="1">
        <f t="shared" si="13"/>
        <v>236400</v>
      </c>
      <c r="R91" s="1" t="e">
        <f>VLOOKUP(A91,#REF!,7,0)</f>
        <v>#REF!</v>
      </c>
      <c r="S91" s="1" t="e">
        <f>VLOOKUP(A91,#REF!,8,0)</f>
        <v>#REF!</v>
      </c>
      <c r="T91" s="1" t="e">
        <f t="shared" si="19"/>
        <v>#REF!</v>
      </c>
      <c r="U91" s="13">
        <f t="shared" si="14"/>
        <v>262660</v>
      </c>
      <c r="V91" s="13">
        <f t="shared" si="21"/>
        <v>238780</v>
      </c>
      <c r="W91" s="13">
        <f t="shared" si="21"/>
        <v>23880</v>
      </c>
      <c r="X91" s="13"/>
      <c r="Y91" s="13">
        <f t="shared" si="15"/>
        <v>2153860</v>
      </c>
      <c r="Z91" s="85" t="s">
        <v>1382</v>
      </c>
      <c r="AA91" s="102" t="s">
        <v>1779</v>
      </c>
      <c r="AB91" s="14" t="s">
        <v>378</v>
      </c>
      <c r="AC91" s="86">
        <v>43769</v>
      </c>
      <c r="AD91" s="9">
        <v>1</v>
      </c>
      <c r="AE91" s="86">
        <v>43770</v>
      </c>
      <c r="AF91" s="9">
        <v>1</v>
      </c>
      <c r="AG91" s="68"/>
      <c r="AH91" s="21"/>
      <c r="AI91" s="1">
        <f t="shared" si="16"/>
        <v>238781.81818181818</v>
      </c>
      <c r="AJ91" s="1">
        <f t="shared" si="17"/>
        <v>23878.18181818182</v>
      </c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</row>
    <row r="92" spans="1:58" s="21" customFormat="1">
      <c r="A92" s="2" t="s">
        <v>88</v>
      </c>
      <c r="B92" s="17" t="s">
        <v>1643</v>
      </c>
      <c r="C92" s="17" t="s">
        <v>1474</v>
      </c>
      <c r="D92" s="17" t="s">
        <v>1477</v>
      </c>
      <c r="E92" s="175"/>
      <c r="F92" s="45">
        <v>27.251999999999999</v>
      </c>
      <c r="G92" s="45">
        <v>20.155999999999999</v>
      </c>
      <c r="H92" s="45">
        <v>7.0960000000000001</v>
      </c>
      <c r="I92" s="12" t="s">
        <v>1476</v>
      </c>
      <c r="J92" s="91" t="s">
        <v>749</v>
      </c>
      <c r="K92" s="12" t="s">
        <v>1512</v>
      </c>
      <c r="L92" s="9" t="s">
        <v>428</v>
      </c>
      <c r="M92" s="55">
        <v>9457100</v>
      </c>
      <c r="N92" s="69">
        <f t="shared" si="18"/>
        <v>9457.1</v>
      </c>
      <c r="O92" s="53">
        <v>788000</v>
      </c>
      <c r="P92" s="52">
        <f t="shared" si="12"/>
        <v>26260</v>
      </c>
      <c r="Q92" s="1">
        <f t="shared" si="13"/>
        <v>236400</v>
      </c>
      <c r="R92" s="1" t="e">
        <f>VLOOKUP(A92,#REF!,7,0)</f>
        <v>#REF!</v>
      </c>
      <c r="S92" s="1" t="e">
        <f>VLOOKUP(A92,#REF!,8,0)</f>
        <v>#REF!</v>
      </c>
      <c r="T92" s="1" t="e">
        <f t="shared" si="19"/>
        <v>#REF!</v>
      </c>
      <c r="U92" s="13">
        <f t="shared" si="14"/>
        <v>262660</v>
      </c>
      <c r="V92" s="13">
        <v>238790</v>
      </c>
      <c r="W92" s="13">
        <v>23870</v>
      </c>
      <c r="X92" s="13">
        <f>U92-V92-W92</f>
        <v>0</v>
      </c>
      <c r="Y92" s="13">
        <f t="shared" si="15"/>
        <v>2153860</v>
      </c>
      <c r="Z92" s="13"/>
      <c r="AA92" s="102" t="s">
        <v>1626</v>
      </c>
      <c r="AB92" s="14" t="s">
        <v>427</v>
      </c>
      <c r="AC92" s="86">
        <v>43754</v>
      </c>
      <c r="AD92" s="9">
        <v>1</v>
      </c>
      <c r="AE92" s="86">
        <v>43761</v>
      </c>
      <c r="AF92" s="9">
        <v>1</v>
      </c>
      <c r="AG92" s="68"/>
      <c r="AI92" s="1">
        <f t="shared" si="16"/>
        <v>238781.81818181818</v>
      </c>
      <c r="AJ92" s="1">
        <f t="shared" si="17"/>
        <v>23878.18181818182</v>
      </c>
    </row>
    <row r="93" spans="1:58" s="21" customFormat="1">
      <c r="A93" s="2" t="s">
        <v>89</v>
      </c>
      <c r="B93" s="17" t="s">
        <v>1404</v>
      </c>
      <c r="C93" s="17" t="s">
        <v>1405</v>
      </c>
      <c r="D93" s="17" t="s">
        <v>1406</v>
      </c>
      <c r="E93" s="175"/>
      <c r="F93" s="45">
        <v>27.251999999999999</v>
      </c>
      <c r="G93" s="45">
        <v>20.155999999999999</v>
      </c>
      <c r="H93" s="45">
        <v>7.0960000000000001</v>
      </c>
      <c r="I93" s="12" t="s">
        <v>1407</v>
      </c>
      <c r="J93" s="91" t="s">
        <v>750</v>
      </c>
      <c r="K93" s="12" t="s">
        <v>1513</v>
      </c>
      <c r="L93" s="9" t="s">
        <v>1727</v>
      </c>
      <c r="M93" s="55">
        <v>9457100</v>
      </c>
      <c r="N93" s="69">
        <f t="shared" si="18"/>
        <v>9457.1</v>
      </c>
      <c r="O93" s="53">
        <v>788000</v>
      </c>
      <c r="P93" s="52">
        <f t="shared" si="12"/>
        <v>26260</v>
      </c>
      <c r="Q93" s="1">
        <f t="shared" si="13"/>
        <v>236400</v>
      </c>
      <c r="R93" s="1" t="e">
        <f>VLOOKUP(A93,#REF!,7,0)</f>
        <v>#REF!</v>
      </c>
      <c r="S93" s="1" t="e">
        <f>VLOOKUP(A93,#REF!,8,0)</f>
        <v>#REF!</v>
      </c>
      <c r="T93" s="1" t="e">
        <f t="shared" si="19"/>
        <v>#REF!</v>
      </c>
      <c r="U93" s="13">
        <f t="shared" si="14"/>
        <v>262660</v>
      </c>
      <c r="V93" s="13">
        <f t="shared" si="21"/>
        <v>238780</v>
      </c>
      <c r="W93" s="13">
        <f t="shared" si="21"/>
        <v>23880</v>
      </c>
      <c r="X93" s="13">
        <f>U93-V93-W93</f>
        <v>0</v>
      </c>
      <c r="Y93" s="13">
        <f t="shared" si="15"/>
        <v>2153860</v>
      </c>
      <c r="Z93" s="13"/>
      <c r="AA93" s="102" t="s">
        <v>1780</v>
      </c>
      <c r="AB93" s="14" t="s">
        <v>420</v>
      </c>
      <c r="AC93" s="86">
        <v>43756</v>
      </c>
      <c r="AD93" s="9">
        <v>1</v>
      </c>
      <c r="AE93" s="86">
        <v>43762</v>
      </c>
      <c r="AF93" s="9">
        <v>1</v>
      </c>
      <c r="AG93" s="68"/>
      <c r="AI93" s="1">
        <f t="shared" si="16"/>
        <v>238781.81818181818</v>
      </c>
      <c r="AJ93" s="1">
        <f t="shared" si="17"/>
        <v>23878.18181818182</v>
      </c>
    </row>
    <row r="94" spans="1:58" s="48" customFormat="1">
      <c r="A94" s="42" t="s">
        <v>90</v>
      </c>
      <c r="B94" s="45" t="s">
        <v>1644</v>
      </c>
      <c r="C94" s="45" t="s">
        <v>1074</v>
      </c>
      <c r="D94" s="45" t="s">
        <v>1243</v>
      </c>
      <c r="E94" s="174"/>
      <c r="F94" s="45">
        <v>27.251999999999999</v>
      </c>
      <c r="G94" s="45">
        <v>20.155999999999999</v>
      </c>
      <c r="H94" s="45">
        <v>7.0960000000000001</v>
      </c>
      <c r="I94" s="36" t="s">
        <v>1244</v>
      </c>
      <c r="J94" s="91" t="s">
        <v>751</v>
      </c>
      <c r="K94" s="36" t="s">
        <v>1514</v>
      </c>
      <c r="L94" s="9" t="s">
        <v>483</v>
      </c>
      <c r="M94" s="55">
        <v>9457100</v>
      </c>
      <c r="N94" s="69">
        <f t="shared" si="18"/>
        <v>9457.1</v>
      </c>
      <c r="O94" s="53">
        <v>788000</v>
      </c>
      <c r="P94" s="52">
        <f t="shared" si="12"/>
        <v>26260</v>
      </c>
      <c r="Q94" s="1">
        <f t="shared" si="13"/>
        <v>236400</v>
      </c>
      <c r="R94" s="1" t="e">
        <f>VLOOKUP(A94,#REF!,7,0)</f>
        <v>#REF!</v>
      </c>
      <c r="S94" s="1" t="e">
        <f>VLOOKUP(A94,#REF!,8,0)</f>
        <v>#REF!</v>
      </c>
      <c r="T94" s="1" t="e">
        <f t="shared" si="19"/>
        <v>#REF!</v>
      </c>
      <c r="U94" s="13">
        <f t="shared" si="14"/>
        <v>262660</v>
      </c>
      <c r="V94" s="13">
        <f>ROUNDUP(AI94,-1)</f>
        <v>238790</v>
      </c>
      <c r="W94" s="13">
        <f>ROUNDDOWN(AJ94,-1)</f>
        <v>23870</v>
      </c>
      <c r="X94" s="13">
        <f t="shared" ref="X94:X157" si="22">U94-V94-W94</f>
        <v>0</v>
      </c>
      <c r="Y94" s="13">
        <f t="shared" si="15"/>
        <v>2153860</v>
      </c>
      <c r="Z94" s="85" t="s">
        <v>1382</v>
      </c>
      <c r="AA94" s="102" t="s">
        <v>1626</v>
      </c>
      <c r="AB94" s="14" t="s">
        <v>482</v>
      </c>
      <c r="AC94" s="86">
        <v>43767</v>
      </c>
      <c r="AD94" s="9">
        <v>1</v>
      </c>
      <c r="AE94" s="86">
        <v>43768</v>
      </c>
      <c r="AF94" s="9">
        <v>1</v>
      </c>
      <c r="AG94" s="68"/>
      <c r="AH94" s="21"/>
      <c r="AI94" s="1">
        <f t="shared" si="16"/>
        <v>238781.81818181818</v>
      </c>
      <c r="AJ94" s="1">
        <f t="shared" si="17"/>
        <v>23878.18181818182</v>
      </c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</row>
    <row r="95" spans="1:58" s="48" customFormat="1">
      <c r="A95" s="42" t="s">
        <v>91</v>
      </c>
      <c r="B95" s="45" t="s">
        <v>1227</v>
      </c>
      <c r="C95" s="45" t="s">
        <v>1096</v>
      </c>
      <c r="D95" s="45" t="s">
        <v>1228</v>
      </c>
      <c r="E95" s="174"/>
      <c r="F95" s="45">
        <v>27.251999999999999</v>
      </c>
      <c r="G95" s="45">
        <v>20.155999999999999</v>
      </c>
      <c r="H95" s="45">
        <v>7.0960000000000001</v>
      </c>
      <c r="I95" s="36" t="s">
        <v>1229</v>
      </c>
      <c r="J95" s="91" t="s">
        <v>752</v>
      </c>
      <c r="K95" s="36" t="s">
        <v>1515</v>
      </c>
      <c r="L95" s="9" t="s">
        <v>444</v>
      </c>
      <c r="M95" s="55">
        <v>9457100</v>
      </c>
      <c r="N95" s="69">
        <f t="shared" si="18"/>
        <v>9457.1</v>
      </c>
      <c r="O95" s="53">
        <v>788000</v>
      </c>
      <c r="P95" s="52">
        <f t="shared" si="12"/>
        <v>26260</v>
      </c>
      <c r="Q95" s="1">
        <f t="shared" si="13"/>
        <v>236400</v>
      </c>
      <c r="R95" s="1" t="e">
        <f>VLOOKUP(A95,#REF!,7,0)</f>
        <v>#REF!</v>
      </c>
      <c r="S95" s="1" t="e">
        <f>VLOOKUP(A95,#REF!,8,0)</f>
        <v>#REF!</v>
      </c>
      <c r="T95" s="1" t="e">
        <f t="shared" si="19"/>
        <v>#REF!</v>
      </c>
      <c r="U95" s="13">
        <f t="shared" si="14"/>
        <v>262660</v>
      </c>
      <c r="V95" s="13">
        <f>ROUNDUP(AI95,-1)</f>
        <v>238790</v>
      </c>
      <c r="W95" s="13">
        <f>ROUNDDOWN(AJ95,-1)</f>
        <v>23870</v>
      </c>
      <c r="X95" s="13">
        <f t="shared" si="22"/>
        <v>0</v>
      </c>
      <c r="Y95" s="13">
        <f t="shared" si="15"/>
        <v>2153860</v>
      </c>
      <c r="Z95" s="85" t="s">
        <v>1382</v>
      </c>
      <c r="AA95" s="102" t="s">
        <v>1781</v>
      </c>
      <c r="AB95" s="14" t="s">
        <v>443</v>
      </c>
      <c r="AC95" s="86">
        <v>43762</v>
      </c>
      <c r="AD95" s="9">
        <v>1</v>
      </c>
      <c r="AE95" s="86">
        <v>43766</v>
      </c>
      <c r="AF95" s="9">
        <v>1</v>
      </c>
      <c r="AG95" s="68"/>
      <c r="AH95" s="21"/>
      <c r="AI95" s="1">
        <f t="shared" si="16"/>
        <v>238781.81818181818</v>
      </c>
      <c r="AJ95" s="1">
        <f t="shared" si="17"/>
        <v>23878.18181818182</v>
      </c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</row>
    <row r="96" spans="1:58" s="48" customFormat="1">
      <c r="A96" s="42" t="s">
        <v>92</v>
      </c>
      <c r="B96" s="45" t="s">
        <v>1227</v>
      </c>
      <c r="C96" s="45" t="s">
        <v>1096</v>
      </c>
      <c r="D96" s="45" t="s">
        <v>1228</v>
      </c>
      <c r="E96" s="174"/>
      <c r="F96" s="45">
        <v>27.251999999999999</v>
      </c>
      <c r="G96" s="45">
        <v>20.155999999999999</v>
      </c>
      <c r="H96" s="45">
        <v>7.0960000000000001</v>
      </c>
      <c r="I96" s="36" t="s">
        <v>1229</v>
      </c>
      <c r="J96" s="91" t="s">
        <v>752</v>
      </c>
      <c r="K96" s="36" t="s">
        <v>1515</v>
      </c>
      <c r="L96" s="9" t="s">
        <v>444</v>
      </c>
      <c r="M96" s="55">
        <v>9457100</v>
      </c>
      <c r="N96" s="69">
        <f t="shared" si="18"/>
        <v>9457.1</v>
      </c>
      <c r="O96" s="53">
        <v>788000</v>
      </c>
      <c r="P96" s="52">
        <f t="shared" si="12"/>
        <v>26260</v>
      </c>
      <c r="Q96" s="1">
        <f t="shared" si="13"/>
        <v>236400</v>
      </c>
      <c r="R96" s="1" t="e">
        <f>VLOOKUP(A96,#REF!,7,0)</f>
        <v>#REF!</v>
      </c>
      <c r="S96" s="1" t="e">
        <f>VLOOKUP(A96,#REF!,8,0)</f>
        <v>#REF!</v>
      </c>
      <c r="T96" s="1" t="e">
        <f t="shared" si="19"/>
        <v>#REF!</v>
      </c>
      <c r="U96" s="13">
        <f t="shared" si="14"/>
        <v>262660</v>
      </c>
      <c r="V96" s="13">
        <f>ROUNDUP(AI96,-1)</f>
        <v>238790</v>
      </c>
      <c r="W96" s="13">
        <f>ROUNDDOWN(AJ96,-1)</f>
        <v>23870</v>
      </c>
      <c r="X96" s="13">
        <f t="shared" si="22"/>
        <v>0</v>
      </c>
      <c r="Y96" s="13">
        <f t="shared" si="15"/>
        <v>2153860</v>
      </c>
      <c r="Z96" s="85" t="s">
        <v>1382</v>
      </c>
      <c r="AA96" s="102"/>
      <c r="AB96" s="14" t="s">
        <v>443</v>
      </c>
      <c r="AC96" s="86">
        <v>43762</v>
      </c>
      <c r="AD96" s="9">
        <v>1</v>
      </c>
      <c r="AE96" s="86">
        <v>43766</v>
      </c>
      <c r="AF96" s="9">
        <v>1</v>
      </c>
      <c r="AG96" s="68"/>
      <c r="AH96" s="21"/>
      <c r="AI96" s="1">
        <f t="shared" si="16"/>
        <v>238781.81818181818</v>
      </c>
      <c r="AJ96" s="1">
        <f t="shared" si="17"/>
        <v>23878.18181818182</v>
      </c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</row>
    <row r="97" spans="1:58" s="48" customFormat="1">
      <c r="A97" s="42" t="s">
        <v>93</v>
      </c>
      <c r="B97" s="45" t="s">
        <v>1144</v>
      </c>
      <c r="C97" s="45" t="s">
        <v>1074</v>
      </c>
      <c r="D97" s="45" t="s">
        <v>1039</v>
      </c>
      <c r="E97" s="174"/>
      <c r="F97" s="45">
        <v>27.251999999999999</v>
      </c>
      <c r="G97" s="45">
        <v>20.155999999999999</v>
      </c>
      <c r="H97" s="45">
        <v>7.0960000000000001</v>
      </c>
      <c r="I97" s="36" t="s">
        <v>1145</v>
      </c>
      <c r="J97" s="91" t="s">
        <v>753</v>
      </c>
      <c r="K97" s="36" t="s">
        <v>1516</v>
      </c>
      <c r="L97" s="9" t="s">
        <v>360</v>
      </c>
      <c r="M97" s="55">
        <v>9457100</v>
      </c>
      <c r="N97" s="69">
        <f t="shared" si="18"/>
        <v>9457.1</v>
      </c>
      <c r="O97" s="53">
        <v>788000</v>
      </c>
      <c r="P97" s="52">
        <f t="shared" si="12"/>
        <v>26260</v>
      </c>
      <c r="Q97" s="1">
        <f t="shared" si="13"/>
        <v>236400</v>
      </c>
      <c r="R97" s="1" t="e">
        <f>VLOOKUP(A97,#REF!,7,0)</f>
        <v>#REF!</v>
      </c>
      <c r="S97" s="1" t="e">
        <f>VLOOKUP(A97,#REF!,8,0)</f>
        <v>#REF!</v>
      </c>
      <c r="T97" s="1" t="e">
        <f t="shared" si="19"/>
        <v>#REF!</v>
      </c>
      <c r="U97" s="13">
        <f t="shared" si="14"/>
        <v>262660</v>
      </c>
      <c r="V97" s="13">
        <f t="shared" ref="V97:W110" si="23">ROUND(AI97,-1)</f>
        <v>238780</v>
      </c>
      <c r="W97" s="13">
        <f t="shared" si="23"/>
        <v>23880</v>
      </c>
      <c r="X97" s="13">
        <f t="shared" si="22"/>
        <v>0</v>
      </c>
      <c r="Y97" s="13">
        <f t="shared" si="15"/>
        <v>2153860</v>
      </c>
      <c r="Z97" s="85" t="s">
        <v>1382</v>
      </c>
      <c r="AA97" s="102" t="s">
        <v>1626</v>
      </c>
      <c r="AB97" s="14" t="s">
        <v>359</v>
      </c>
      <c r="AC97" s="86">
        <v>43759</v>
      </c>
      <c r="AD97" s="9">
        <v>1</v>
      </c>
      <c r="AE97" s="86">
        <v>43762</v>
      </c>
      <c r="AF97" s="9">
        <v>1</v>
      </c>
      <c r="AG97" s="68"/>
      <c r="AH97" s="21"/>
      <c r="AI97" s="1">
        <f t="shared" si="16"/>
        <v>238781.81818181818</v>
      </c>
      <c r="AJ97" s="1">
        <f t="shared" si="17"/>
        <v>23878.18181818182</v>
      </c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</row>
    <row r="98" spans="1:58" s="48" customFormat="1">
      <c r="A98" s="42" t="s">
        <v>94</v>
      </c>
      <c r="B98" s="45" t="s">
        <v>1144</v>
      </c>
      <c r="C98" s="45" t="s">
        <v>1074</v>
      </c>
      <c r="D98" s="45" t="s">
        <v>1039</v>
      </c>
      <c r="E98" s="174"/>
      <c r="F98" s="45">
        <v>25.798999999999999</v>
      </c>
      <c r="G98" s="45">
        <v>19.081</v>
      </c>
      <c r="H98" s="45">
        <v>6.718</v>
      </c>
      <c r="I98" s="36" t="s">
        <v>1145</v>
      </c>
      <c r="J98" s="91" t="s">
        <v>753</v>
      </c>
      <c r="K98" s="36" t="s">
        <v>1516</v>
      </c>
      <c r="L98" s="9" t="s">
        <v>360</v>
      </c>
      <c r="M98" s="55">
        <v>8956400</v>
      </c>
      <c r="N98" s="69">
        <f t="shared" si="18"/>
        <v>8956.4</v>
      </c>
      <c r="O98" s="53">
        <v>746300</v>
      </c>
      <c r="P98" s="52">
        <f t="shared" si="12"/>
        <v>24870</v>
      </c>
      <c r="Q98" s="1">
        <f t="shared" si="13"/>
        <v>223890</v>
      </c>
      <c r="R98" s="1" t="e">
        <f>VLOOKUP(A98,#REF!,7,0)</f>
        <v>#REF!</v>
      </c>
      <c r="S98" s="1" t="e">
        <f>VLOOKUP(A98,#REF!,8,0)</f>
        <v>#REF!</v>
      </c>
      <c r="T98" s="1" t="e">
        <f t="shared" si="19"/>
        <v>#REF!</v>
      </c>
      <c r="U98" s="13">
        <f t="shared" si="14"/>
        <v>248760</v>
      </c>
      <c r="V98" s="13">
        <f t="shared" si="23"/>
        <v>226150</v>
      </c>
      <c r="W98" s="13">
        <f t="shared" si="23"/>
        <v>22610</v>
      </c>
      <c r="X98" s="13">
        <f t="shared" si="22"/>
        <v>0</v>
      </c>
      <c r="Y98" s="13">
        <f t="shared" si="15"/>
        <v>2039880</v>
      </c>
      <c r="Z98" s="85" t="s">
        <v>1382</v>
      </c>
      <c r="AA98" s="102"/>
      <c r="AB98" s="14" t="s">
        <v>359</v>
      </c>
      <c r="AC98" s="86">
        <v>43759</v>
      </c>
      <c r="AD98" s="9">
        <v>1</v>
      </c>
      <c r="AE98" s="86">
        <v>43762</v>
      </c>
      <c r="AF98" s="9">
        <v>1</v>
      </c>
      <c r="AG98" s="68"/>
      <c r="AH98" s="21"/>
      <c r="AI98" s="1">
        <f t="shared" si="16"/>
        <v>226145.45454545453</v>
      </c>
      <c r="AJ98" s="1">
        <f t="shared" si="17"/>
        <v>22614.545454545456</v>
      </c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</row>
    <row r="99" spans="1:58" s="21" customFormat="1">
      <c r="A99" s="2" t="s">
        <v>95</v>
      </c>
      <c r="B99" s="17" t="s">
        <v>1403</v>
      </c>
      <c r="C99" s="17"/>
      <c r="D99" s="17"/>
      <c r="E99" s="175" t="s">
        <v>1704</v>
      </c>
      <c r="F99" s="45">
        <v>15.972000000000001</v>
      </c>
      <c r="G99" s="45">
        <v>11.813000000000001</v>
      </c>
      <c r="H99" s="45">
        <v>4.1589999999999998</v>
      </c>
      <c r="I99" s="12" t="s">
        <v>1402</v>
      </c>
      <c r="J99" s="9" t="s">
        <v>859</v>
      </c>
      <c r="K99" s="12" t="s">
        <v>858</v>
      </c>
      <c r="L99" s="9" t="s">
        <v>861</v>
      </c>
      <c r="M99" s="55">
        <v>5230000</v>
      </c>
      <c r="N99" s="69">
        <f t="shared" si="18"/>
        <v>5230</v>
      </c>
      <c r="O99" s="53">
        <v>435800</v>
      </c>
      <c r="P99" s="52">
        <f t="shared" si="12"/>
        <v>14520</v>
      </c>
      <c r="Q99" s="1">
        <f t="shared" si="13"/>
        <v>130740</v>
      </c>
      <c r="R99" s="1" t="e">
        <f>VLOOKUP(A99,#REF!,7,0)</f>
        <v>#REF!</v>
      </c>
      <c r="S99" s="1" t="e">
        <f>VLOOKUP(A99,#REF!,8,0)</f>
        <v>#REF!</v>
      </c>
      <c r="T99" s="1" t="e">
        <f t="shared" si="19"/>
        <v>#REF!</v>
      </c>
      <c r="U99" s="13">
        <f t="shared" si="14"/>
        <v>145260</v>
      </c>
      <c r="V99" s="13">
        <f t="shared" si="23"/>
        <v>132050</v>
      </c>
      <c r="W99" s="13">
        <f t="shared" si="23"/>
        <v>13210</v>
      </c>
      <c r="X99" s="13">
        <f t="shared" si="22"/>
        <v>0</v>
      </c>
      <c r="Y99" s="13">
        <f t="shared" si="15"/>
        <v>1191180</v>
      </c>
      <c r="Z99" s="13"/>
      <c r="AA99" s="102" t="s">
        <v>1777</v>
      </c>
      <c r="AB99" s="14" t="s">
        <v>860</v>
      </c>
      <c r="AC99" s="86">
        <v>43761</v>
      </c>
      <c r="AD99" s="9">
        <v>1</v>
      </c>
      <c r="AE99" s="86">
        <v>43763</v>
      </c>
      <c r="AF99" s="9">
        <v>1</v>
      </c>
      <c r="AG99" s="68"/>
      <c r="AI99" s="1">
        <f t="shared" si="16"/>
        <v>132054.54545454544</v>
      </c>
      <c r="AJ99" s="1">
        <f t="shared" si="17"/>
        <v>13205.454545454546</v>
      </c>
    </row>
    <row r="100" spans="1:58" s="48" customFormat="1">
      <c r="A100" s="42" t="s">
        <v>96</v>
      </c>
      <c r="B100" s="45" t="s">
        <v>1374</v>
      </c>
      <c r="C100" s="45" t="s">
        <v>1389</v>
      </c>
      <c r="D100" s="45" t="s">
        <v>1390</v>
      </c>
      <c r="E100" s="174"/>
      <c r="F100" s="45">
        <v>28.706000000000003</v>
      </c>
      <c r="G100" s="45">
        <v>21.231000000000002</v>
      </c>
      <c r="H100" s="45">
        <v>7.4749999999999996</v>
      </c>
      <c r="I100" s="36" t="s">
        <v>1375</v>
      </c>
      <c r="J100" s="91" t="s">
        <v>754</v>
      </c>
      <c r="K100" s="36" t="s">
        <v>1517</v>
      </c>
      <c r="L100" s="9" t="s">
        <v>449</v>
      </c>
      <c r="M100" s="55">
        <v>8610300</v>
      </c>
      <c r="N100" s="69">
        <f t="shared" si="18"/>
        <v>8610.2999999999993</v>
      </c>
      <c r="O100" s="53">
        <v>717500</v>
      </c>
      <c r="P100" s="52">
        <f t="shared" si="12"/>
        <v>23910</v>
      </c>
      <c r="Q100" s="1">
        <f t="shared" si="13"/>
        <v>215250</v>
      </c>
      <c r="R100" s="1" t="e">
        <f>VLOOKUP(A100,#REF!,7,0)</f>
        <v>#REF!</v>
      </c>
      <c r="S100" s="1" t="e">
        <f>VLOOKUP(A100,#REF!,8,0)</f>
        <v>#REF!</v>
      </c>
      <c r="T100" s="1" t="e">
        <f t="shared" si="19"/>
        <v>#REF!</v>
      </c>
      <c r="U100" s="13">
        <f t="shared" si="14"/>
        <v>239160</v>
      </c>
      <c r="V100" s="13">
        <f t="shared" si="23"/>
        <v>217420</v>
      </c>
      <c r="W100" s="13">
        <f t="shared" si="23"/>
        <v>21740</v>
      </c>
      <c r="X100" s="13">
        <f t="shared" si="22"/>
        <v>0</v>
      </c>
      <c r="Y100" s="13">
        <f t="shared" si="15"/>
        <v>1961160</v>
      </c>
      <c r="Z100" s="85" t="s">
        <v>1373</v>
      </c>
      <c r="AA100" s="102" t="s">
        <v>1782</v>
      </c>
      <c r="AB100" s="14" t="s">
        <v>399</v>
      </c>
      <c r="AC100" s="86">
        <v>43760</v>
      </c>
      <c r="AD100" s="9">
        <v>1</v>
      </c>
      <c r="AE100" s="86">
        <v>43763</v>
      </c>
      <c r="AF100" s="9">
        <v>1</v>
      </c>
      <c r="AG100" s="68"/>
      <c r="AH100" s="21"/>
      <c r="AI100" s="1">
        <f t="shared" si="16"/>
        <v>217418.18181818182</v>
      </c>
      <c r="AJ100" s="1">
        <f t="shared" si="17"/>
        <v>21741.81818181818</v>
      </c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</row>
    <row r="101" spans="1:58" s="48" customFormat="1">
      <c r="A101" s="42" t="s">
        <v>97</v>
      </c>
      <c r="B101" s="45" t="s">
        <v>1374</v>
      </c>
      <c r="C101" s="45" t="s">
        <v>1389</v>
      </c>
      <c r="D101" s="45" t="s">
        <v>1390</v>
      </c>
      <c r="E101" s="174"/>
      <c r="F101" s="45">
        <v>27.251999999999999</v>
      </c>
      <c r="G101" s="45">
        <v>20.155999999999999</v>
      </c>
      <c r="H101" s="45">
        <v>7.0960000000000001</v>
      </c>
      <c r="I101" s="36" t="s">
        <v>1375</v>
      </c>
      <c r="J101" s="91" t="s">
        <v>754</v>
      </c>
      <c r="K101" s="36" t="s">
        <v>1517</v>
      </c>
      <c r="L101" s="9" t="s">
        <v>449</v>
      </c>
      <c r="M101" s="55">
        <v>7807100</v>
      </c>
      <c r="N101" s="69">
        <f t="shared" si="18"/>
        <v>7807.1</v>
      </c>
      <c r="O101" s="53">
        <v>650500</v>
      </c>
      <c r="P101" s="52">
        <f t="shared" si="12"/>
        <v>21680</v>
      </c>
      <c r="Q101" s="1">
        <f t="shared" si="13"/>
        <v>195150</v>
      </c>
      <c r="R101" s="1" t="e">
        <f>VLOOKUP(A101,#REF!,7,0)</f>
        <v>#REF!</v>
      </c>
      <c r="S101" s="1" t="e">
        <f>VLOOKUP(A101,#REF!,8,0)</f>
        <v>#REF!</v>
      </c>
      <c r="T101" s="1" t="e">
        <f t="shared" si="19"/>
        <v>#REF!</v>
      </c>
      <c r="U101" s="13">
        <f t="shared" si="14"/>
        <v>216830</v>
      </c>
      <c r="V101" s="13">
        <f t="shared" si="23"/>
        <v>197120</v>
      </c>
      <c r="W101" s="13">
        <f t="shared" si="23"/>
        <v>19710</v>
      </c>
      <c r="X101" s="13">
        <f t="shared" si="22"/>
        <v>0</v>
      </c>
      <c r="Y101" s="13">
        <f t="shared" si="15"/>
        <v>1778030</v>
      </c>
      <c r="Z101" s="85" t="s">
        <v>1373</v>
      </c>
      <c r="AA101" s="102"/>
      <c r="AB101" s="14" t="s">
        <v>399</v>
      </c>
      <c r="AC101" s="86">
        <v>43760</v>
      </c>
      <c r="AD101" s="9">
        <v>1</v>
      </c>
      <c r="AE101" s="86">
        <v>43763</v>
      </c>
      <c r="AF101" s="9">
        <v>1</v>
      </c>
      <c r="AG101" s="68"/>
      <c r="AH101" s="21"/>
      <c r="AI101" s="1">
        <f t="shared" si="16"/>
        <v>197118.18181818182</v>
      </c>
      <c r="AJ101" s="1">
        <f t="shared" si="17"/>
        <v>19711.81818181818</v>
      </c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</row>
    <row r="102" spans="1:58" s="48" customFormat="1">
      <c r="A102" s="42" t="s">
        <v>98</v>
      </c>
      <c r="B102" s="45" t="s">
        <v>1080</v>
      </c>
      <c r="C102" s="45" t="s">
        <v>1074</v>
      </c>
      <c r="D102" s="45" t="s">
        <v>1041</v>
      </c>
      <c r="E102" s="174"/>
      <c r="F102" s="45">
        <v>27.251999999999999</v>
      </c>
      <c r="G102" s="45">
        <v>20.155999999999999</v>
      </c>
      <c r="H102" s="45">
        <v>7.0960000000000001</v>
      </c>
      <c r="I102" s="36" t="s">
        <v>1081</v>
      </c>
      <c r="J102" s="91" t="s">
        <v>755</v>
      </c>
      <c r="K102" s="36" t="s">
        <v>1518</v>
      </c>
      <c r="L102" s="9" t="s">
        <v>367</v>
      </c>
      <c r="M102" s="55">
        <v>7422100</v>
      </c>
      <c r="N102" s="69">
        <f t="shared" si="18"/>
        <v>7422.1</v>
      </c>
      <c r="O102" s="53">
        <v>618500</v>
      </c>
      <c r="P102" s="52">
        <f t="shared" si="12"/>
        <v>20610</v>
      </c>
      <c r="Q102" s="1">
        <f t="shared" si="13"/>
        <v>185550</v>
      </c>
      <c r="R102" s="1" t="e">
        <f>VLOOKUP(A102,#REF!,7,0)</f>
        <v>#REF!</v>
      </c>
      <c r="S102" s="1" t="e">
        <f>VLOOKUP(A102,#REF!,8,0)</f>
        <v>#REF!</v>
      </c>
      <c r="T102" s="1" t="e">
        <f t="shared" si="19"/>
        <v>#REF!</v>
      </c>
      <c r="U102" s="13">
        <f t="shared" si="14"/>
        <v>206160</v>
      </c>
      <c r="V102" s="13">
        <f t="shared" si="23"/>
        <v>187420</v>
      </c>
      <c r="W102" s="13">
        <f t="shared" si="23"/>
        <v>18740</v>
      </c>
      <c r="X102" s="13">
        <f t="shared" si="22"/>
        <v>0</v>
      </c>
      <c r="Y102" s="13">
        <f t="shared" si="15"/>
        <v>1690560</v>
      </c>
      <c r="Z102" s="85" t="s">
        <v>1382</v>
      </c>
      <c r="AA102" s="102" t="s">
        <v>1783</v>
      </c>
      <c r="AB102" s="14" t="s">
        <v>366</v>
      </c>
      <c r="AC102" s="86">
        <v>43763</v>
      </c>
      <c r="AD102" s="9">
        <v>1</v>
      </c>
      <c r="AE102" s="86">
        <v>43766</v>
      </c>
      <c r="AF102" s="9">
        <v>1</v>
      </c>
      <c r="AG102" s="68"/>
      <c r="AH102" s="21"/>
      <c r="AI102" s="1">
        <f t="shared" si="16"/>
        <v>187418.18181818182</v>
      </c>
      <c r="AJ102" s="1">
        <f t="shared" si="17"/>
        <v>18741.81818181818</v>
      </c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</row>
    <row r="103" spans="1:58" s="21" customFormat="1" hidden="1">
      <c r="A103" s="2" t="s">
        <v>99</v>
      </c>
      <c r="F103" s="45">
        <v>27.251999999999999</v>
      </c>
      <c r="G103" s="45">
        <v>20.155999999999999</v>
      </c>
      <c r="H103" s="45">
        <v>7.0960000000000001</v>
      </c>
      <c r="J103" s="9"/>
      <c r="K103" s="12">
        <v>0</v>
      </c>
      <c r="L103" s="9"/>
      <c r="M103" s="55">
        <v>7092100</v>
      </c>
      <c r="N103" s="55">
        <f t="shared" si="18"/>
        <v>7092.1</v>
      </c>
      <c r="O103" s="53">
        <v>591000</v>
      </c>
      <c r="P103" s="1">
        <f t="shared" si="12"/>
        <v>19700</v>
      </c>
      <c r="Q103" s="1">
        <f t="shared" si="13"/>
        <v>177300</v>
      </c>
      <c r="R103" s="1" t="e">
        <f>VLOOKUP(A103,#REF!,7,0)</f>
        <v>#REF!</v>
      </c>
      <c r="S103" s="1" t="e">
        <f>VLOOKUP(A103,#REF!,8,0)</f>
        <v>#REF!</v>
      </c>
      <c r="T103" s="1" t="e">
        <f t="shared" si="19"/>
        <v>#REF!</v>
      </c>
      <c r="U103" s="13">
        <f t="shared" si="14"/>
        <v>197000</v>
      </c>
      <c r="V103" s="13">
        <f t="shared" si="23"/>
        <v>179090</v>
      </c>
      <c r="W103" s="13">
        <f t="shared" si="23"/>
        <v>17910</v>
      </c>
      <c r="X103" s="13">
        <f t="shared" si="22"/>
        <v>0</v>
      </c>
      <c r="Y103" s="13">
        <f t="shared" si="15"/>
        <v>1615400</v>
      </c>
      <c r="Z103" s="13"/>
      <c r="AA103" s="102"/>
      <c r="AB103" s="14"/>
      <c r="AC103" s="9"/>
      <c r="AD103" s="9"/>
      <c r="AE103" s="9"/>
      <c r="AF103" s="9"/>
      <c r="AG103" s="68"/>
      <c r="AI103" s="1">
        <f t="shared" si="16"/>
        <v>179090.90909090909</v>
      </c>
      <c r="AJ103" s="1">
        <f t="shared" si="17"/>
        <v>17909.090909090908</v>
      </c>
    </row>
    <row r="104" spans="1:58" s="21" customFormat="1" ht="16.5" hidden="1" customHeight="1">
      <c r="A104" s="2" t="s">
        <v>100</v>
      </c>
      <c r="B104" s="17"/>
      <c r="C104" s="17"/>
      <c r="D104" s="17"/>
      <c r="E104" s="17"/>
      <c r="F104" s="45">
        <v>27.251999999999999</v>
      </c>
      <c r="G104" s="45">
        <v>20.155999999999999</v>
      </c>
      <c r="H104" s="45">
        <v>7.0960000000000001</v>
      </c>
      <c r="J104" s="9"/>
      <c r="K104" s="12"/>
      <c r="L104" s="9"/>
      <c r="M104" s="55">
        <v>6789600</v>
      </c>
      <c r="N104" s="55">
        <f t="shared" si="18"/>
        <v>6789.6</v>
      </c>
      <c r="O104" s="53">
        <v>565800</v>
      </c>
      <c r="P104" s="1">
        <f t="shared" si="12"/>
        <v>18860</v>
      </c>
      <c r="Q104" s="1">
        <f t="shared" si="13"/>
        <v>169740</v>
      </c>
      <c r="R104" s="1" t="e">
        <f>VLOOKUP(A104,#REF!,7,0)</f>
        <v>#REF!</v>
      </c>
      <c r="S104" s="1" t="e">
        <f>VLOOKUP(A104,#REF!,8,0)</f>
        <v>#REF!</v>
      </c>
      <c r="T104" s="1" t="e">
        <f t="shared" si="19"/>
        <v>#REF!</v>
      </c>
      <c r="U104" s="13">
        <f t="shared" si="14"/>
        <v>188600</v>
      </c>
      <c r="V104" s="13">
        <f t="shared" si="23"/>
        <v>171450</v>
      </c>
      <c r="W104" s="13">
        <f t="shared" si="23"/>
        <v>17150</v>
      </c>
      <c r="X104" s="13">
        <f t="shared" si="22"/>
        <v>0</v>
      </c>
      <c r="Y104" s="13">
        <f t="shared" si="15"/>
        <v>1546520</v>
      </c>
      <c r="Z104" s="13"/>
      <c r="AA104" s="102"/>
      <c r="AB104" s="14"/>
      <c r="AC104" s="9"/>
      <c r="AD104" s="9"/>
      <c r="AE104" s="9"/>
      <c r="AF104" s="9"/>
      <c r="AG104" s="68"/>
      <c r="AI104" s="1">
        <f t="shared" si="16"/>
        <v>171454.54545454547</v>
      </c>
      <c r="AJ104" s="1">
        <f t="shared" si="17"/>
        <v>17145.454545454544</v>
      </c>
    </row>
    <row r="105" spans="1:58" s="21" customFormat="1" hidden="1">
      <c r="A105" s="2" t="s">
        <v>101</v>
      </c>
      <c r="F105" s="45">
        <v>27.251999999999999</v>
      </c>
      <c r="G105" s="45">
        <v>20.155999999999999</v>
      </c>
      <c r="H105" s="45">
        <v>7.0960000000000001</v>
      </c>
      <c r="J105" s="9"/>
      <c r="K105" s="12">
        <v>0</v>
      </c>
      <c r="L105" s="9"/>
      <c r="M105" s="55">
        <v>6404600</v>
      </c>
      <c r="N105" s="55">
        <f t="shared" si="18"/>
        <v>6404.6</v>
      </c>
      <c r="O105" s="53">
        <v>533700</v>
      </c>
      <c r="P105" s="1">
        <f t="shared" si="12"/>
        <v>17790</v>
      </c>
      <c r="Q105" s="1">
        <f t="shared" si="13"/>
        <v>160110</v>
      </c>
      <c r="R105" s="1" t="e">
        <f>VLOOKUP(A105,#REF!,7,0)</f>
        <v>#REF!</v>
      </c>
      <c r="S105" s="1" t="e">
        <f>VLOOKUP(A105,#REF!,8,0)</f>
        <v>#REF!</v>
      </c>
      <c r="T105" s="1" t="e">
        <f t="shared" si="19"/>
        <v>#REF!</v>
      </c>
      <c r="U105" s="13">
        <f t="shared" si="14"/>
        <v>177900</v>
      </c>
      <c r="V105" s="13">
        <f t="shared" si="23"/>
        <v>161730</v>
      </c>
      <c r="W105" s="13">
        <f t="shared" si="23"/>
        <v>16170</v>
      </c>
      <c r="X105" s="13">
        <f t="shared" si="22"/>
        <v>0</v>
      </c>
      <c r="Y105" s="13">
        <f t="shared" si="15"/>
        <v>1458780</v>
      </c>
      <c r="Z105" s="13"/>
      <c r="AA105" s="102"/>
      <c r="AB105" s="14"/>
      <c r="AC105" s="9"/>
      <c r="AD105" s="9"/>
      <c r="AE105" s="9"/>
      <c r="AF105" s="9"/>
      <c r="AG105" s="68"/>
      <c r="AI105" s="1">
        <f t="shared" si="16"/>
        <v>161727.27272727274</v>
      </c>
      <c r="AJ105" s="1">
        <f t="shared" si="17"/>
        <v>16172.727272727272</v>
      </c>
    </row>
    <row r="106" spans="1:58" s="21" customFormat="1" hidden="1">
      <c r="A106" s="2" t="s">
        <v>102</v>
      </c>
      <c r="F106" s="45">
        <v>27.251999999999999</v>
      </c>
      <c r="G106" s="45">
        <v>20.155999999999999</v>
      </c>
      <c r="H106" s="45">
        <v>7.0960000000000001</v>
      </c>
      <c r="J106" s="9"/>
      <c r="K106" s="12">
        <v>0</v>
      </c>
      <c r="L106" s="9"/>
      <c r="M106" s="55">
        <v>6157100</v>
      </c>
      <c r="N106" s="55">
        <f t="shared" si="18"/>
        <v>6157.1</v>
      </c>
      <c r="O106" s="53">
        <v>513000</v>
      </c>
      <c r="P106" s="1">
        <f t="shared" si="12"/>
        <v>17100</v>
      </c>
      <c r="Q106" s="1">
        <f t="shared" si="13"/>
        <v>153900</v>
      </c>
      <c r="R106" s="1" t="e">
        <f>VLOOKUP(A106,#REF!,7,0)</f>
        <v>#REF!</v>
      </c>
      <c r="S106" s="1" t="e">
        <f>VLOOKUP(A106,#REF!,8,0)</f>
        <v>#REF!</v>
      </c>
      <c r="T106" s="1" t="e">
        <f t="shared" si="19"/>
        <v>#REF!</v>
      </c>
      <c r="U106" s="13">
        <f t="shared" si="14"/>
        <v>171000</v>
      </c>
      <c r="V106" s="13">
        <f t="shared" si="23"/>
        <v>155450</v>
      </c>
      <c r="W106" s="13">
        <f t="shared" si="23"/>
        <v>15550</v>
      </c>
      <c r="X106" s="13">
        <f t="shared" si="22"/>
        <v>0</v>
      </c>
      <c r="Y106" s="13">
        <f t="shared" si="15"/>
        <v>1402200</v>
      </c>
      <c r="Z106" s="13"/>
      <c r="AA106" s="102"/>
      <c r="AB106" s="14"/>
      <c r="AC106" s="9"/>
      <c r="AD106" s="9"/>
      <c r="AE106" s="9"/>
      <c r="AF106" s="9"/>
      <c r="AG106" s="68"/>
      <c r="AI106" s="1">
        <f t="shared" si="16"/>
        <v>155454.54545454544</v>
      </c>
      <c r="AJ106" s="1">
        <f t="shared" si="17"/>
        <v>15545.454545454546</v>
      </c>
    </row>
    <row r="107" spans="1:58" s="48" customFormat="1">
      <c r="A107" s="42" t="s">
        <v>103</v>
      </c>
      <c r="B107" s="45" t="s">
        <v>1219</v>
      </c>
      <c r="C107" s="48" t="s">
        <v>1074</v>
      </c>
      <c r="D107" s="45" t="s">
        <v>1218</v>
      </c>
      <c r="E107" s="174"/>
      <c r="F107" s="45">
        <v>27.251999999999999</v>
      </c>
      <c r="G107" s="45">
        <v>20.155999999999999</v>
      </c>
      <c r="H107" s="45">
        <v>7.0960000000000001</v>
      </c>
      <c r="I107" s="36" t="s">
        <v>1220</v>
      </c>
      <c r="J107" s="91" t="s">
        <v>756</v>
      </c>
      <c r="K107" s="36" t="s">
        <v>1519</v>
      </c>
      <c r="L107" s="9" t="s">
        <v>491</v>
      </c>
      <c r="M107" s="55">
        <v>5772100</v>
      </c>
      <c r="N107" s="69">
        <f t="shared" si="18"/>
        <v>5772.1</v>
      </c>
      <c r="O107" s="53">
        <v>481000</v>
      </c>
      <c r="P107" s="52">
        <f t="shared" si="12"/>
        <v>16030</v>
      </c>
      <c r="Q107" s="1">
        <f t="shared" si="13"/>
        <v>144300</v>
      </c>
      <c r="R107" s="1" t="e">
        <f>VLOOKUP(A107,#REF!,7,0)</f>
        <v>#REF!</v>
      </c>
      <c r="S107" s="1" t="e">
        <f>VLOOKUP(A107,#REF!,8,0)</f>
        <v>#REF!</v>
      </c>
      <c r="T107" s="1" t="e">
        <f t="shared" si="19"/>
        <v>#REF!</v>
      </c>
      <c r="U107" s="13">
        <f t="shared" si="14"/>
        <v>160330</v>
      </c>
      <c r="V107" s="13">
        <f t="shared" si="23"/>
        <v>145750</v>
      </c>
      <c r="W107" s="13">
        <f t="shared" si="23"/>
        <v>14580</v>
      </c>
      <c r="X107" s="13">
        <f t="shared" si="22"/>
        <v>0</v>
      </c>
      <c r="Y107" s="13">
        <f t="shared" si="15"/>
        <v>1314730</v>
      </c>
      <c r="Z107" s="85" t="s">
        <v>1382</v>
      </c>
      <c r="AA107" s="102" t="s">
        <v>1784</v>
      </c>
      <c r="AB107" s="14" t="s">
        <v>490</v>
      </c>
      <c r="AC107" s="86">
        <v>43769</v>
      </c>
      <c r="AD107" s="9">
        <v>1</v>
      </c>
      <c r="AE107" s="86">
        <v>43770</v>
      </c>
      <c r="AF107" s="9">
        <v>1</v>
      </c>
      <c r="AG107" s="68"/>
      <c r="AH107" s="21"/>
      <c r="AI107" s="1">
        <f t="shared" si="16"/>
        <v>145754.54545454544</v>
      </c>
      <c r="AJ107" s="1">
        <f t="shared" si="17"/>
        <v>14575.454545454546</v>
      </c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</row>
    <row r="108" spans="1:58" s="48" customFormat="1">
      <c r="A108" s="42" t="s">
        <v>104</v>
      </c>
      <c r="B108" s="45" t="s">
        <v>1101</v>
      </c>
      <c r="C108" s="45" t="s">
        <v>1074</v>
      </c>
      <c r="D108" s="45" t="s">
        <v>1102</v>
      </c>
      <c r="E108" s="174"/>
      <c r="F108" s="45">
        <v>27.251999999999999</v>
      </c>
      <c r="G108" s="45">
        <v>20.155999999999999</v>
      </c>
      <c r="H108" s="45">
        <v>7.0960000000000001</v>
      </c>
      <c r="I108" s="36" t="s">
        <v>1103</v>
      </c>
      <c r="J108" s="91" t="s">
        <v>757</v>
      </c>
      <c r="K108" s="36" t="s">
        <v>1520</v>
      </c>
      <c r="L108" s="9" t="s">
        <v>441</v>
      </c>
      <c r="M108" s="55">
        <v>5389800</v>
      </c>
      <c r="N108" s="69">
        <f t="shared" si="18"/>
        <v>5389.8</v>
      </c>
      <c r="O108" s="53">
        <v>449100</v>
      </c>
      <c r="P108" s="52">
        <f t="shared" si="12"/>
        <v>14970</v>
      </c>
      <c r="Q108" s="1">
        <f t="shared" si="13"/>
        <v>134730</v>
      </c>
      <c r="R108" s="1" t="e">
        <f>VLOOKUP(A108,#REF!,7,0)</f>
        <v>#REF!</v>
      </c>
      <c r="S108" s="1" t="e">
        <f>VLOOKUP(A108,#REF!,8,0)</f>
        <v>#REF!</v>
      </c>
      <c r="T108" s="1" t="e">
        <f t="shared" si="19"/>
        <v>#REF!</v>
      </c>
      <c r="U108" s="13">
        <f t="shared" si="14"/>
        <v>149700</v>
      </c>
      <c r="V108" s="13">
        <f t="shared" si="23"/>
        <v>136090</v>
      </c>
      <c r="W108" s="13">
        <f t="shared" si="23"/>
        <v>13610</v>
      </c>
      <c r="X108" s="13">
        <f t="shared" si="22"/>
        <v>0</v>
      </c>
      <c r="Y108" s="13">
        <f t="shared" si="15"/>
        <v>1227540</v>
      </c>
      <c r="Z108" s="85" t="s">
        <v>1382</v>
      </c>
      <c r="AA108" s="102" t="s">
        <v>1785</v>
      </c>
      <c r="AB108" s="14" t="s">
        <v>440</v>
      </c>
      <c r="AC108" s="86">
        <v>43763</v>
      </c>
      <c r="AD108" s="9">
        <v>1</v>
      </c>
      <c r="AE108" s="86">
        <v>43766</v>
      </c>
      <c r="AF108" s="9">
        <v>1</v>
      </c>
      <c r="AG108" s="68"/>
      <c r="AH108" s="21"/>
      <c r="AI108" s="1">
        <f t="shared" si="16"/>
        <v>136090.90909090909</v>
      </c>
      <c r="AJ108" s="1">
        <f t="shared" si="17"/>
        <v>13609.09090909091</v>
      </c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</row>
    <row r="109" spans="1:58" s="48" customFormat="1">
      <c r="A109" s="42" t="s">
        <v>105</v>
      </c>
      <c r="B109" s="45" t="s">
        <v>1101</v>
      </c>
      <c r="C109" s="45" t="s">
        <v>1074</v>
      </c>
      <c r="D109" s="45" t="s">
        <v>1102</v>
      </c>
      <c r="E109" s="174"/>
      <c r="F109" s="45">
        <v>27.251999999999999</v>
      </c>
      <c r="G109" s="45">
        <v>20.155999999999999</v>
      </c>
      <c r="H109" s="45">
        <v>7.0960000000000001</v>
      </c>
      <c r="I109" s="36" t="s">
        <v>1103</v>
      </c>
      <c r="J109" s="91" t="s">
        <v>757</v>
      </c>
      <c r="K109" s="36" t="s">
        <v>1520</v>
      </c>
      <c r="L109" s="9" t="s">
        <v>441</v>
      </c>
      <c r="M109" s="55">
        <v>5208300</v>
      </c>
      <c r="N109" s="69">
        <f t="shared" si="18"/>
        <v>5208.3</v>
      </c>
      <c r="O109" s="53">
        <v>434000</v>
      </c>
      <c r="P109" s="52">
        <f t="shared" si="12"/>
        <v>14460</v>
      </c>
      <c r="Q109" s="1">
        <f t="shared" si="13"/>
        <v>130200</v>
      </c>
      <c r="R109" s="1" t="e">
        <f>VLOOKUP(A109,#REF!,7,0)</f>
        <v>#REF!</v>
      </c>
      <c r="S109" s="1" t="e">
        <f>VLOOKUP(A109,#REF!,8,0)</f>
        <v>#REF!</v>
      </c>
      <c r="T109" s="1" t="e">
        <f t="shared" si="19"/>
        <v>#REF!</v>
      </c>
      <c r="U109" s="13">
        <f t="shared" si="14"/>
        <v>144660</v>
      </c>
      <c r="V109" s="13">
        <f t="shared" si="23"/>
        <v>131510</v>
      </c>
      <c r="W109" s="13">
        <f t="shared" si="23"/>
        <v>13150</v>
      </c>
      <c r="X109" s="13">
        <f t="shared" si="22"/>
        <v>0</v>
      </c>
      <c r="Y109" s="13">
        <f t="shared" si="15"/>
        <v>1186260</v>
      </c>
      <c r="Z109" s="85" t="s">
        <v>1382</v>
      </c>
      <c r="AA109" s="102"/>
      <c r="AB109" s="14" t="s">
        <v>440</v>
      </c>
      <c r="AC109" s="86">
        <v>43763</v>
      </c>
      <c r="AD109" s="9">
        <v>1</v>
      </c>
      <c r="AE109" s="86">
        <v>43766</v>
      </c>
      <c r="AF109" s="9">
        <v>1</v>
      </c>
      <c r="AG109" s="68"/>
      <c r="AH109" s="21"/>
      <c r="AI109" s="1">
        <f t="shared" si="16"/>
        <v>131509.09090909091</v>
      </c>
      <c r="AJ109" s="1">
        <f t="shared" si="17"/>
        <v>13150.90909090909</v>
      </c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</row>
    <row r="110" spans="1:58" s="48" customFormat="1">
      <c r="A110" s="42" t="s">
        <v>106</v>
      </c>
      <c r="B110" s="45" t="s">
        <v>1325</v>
      </c>
      <c r="C110" s="45" t="s">
        <v>1262</v>
      </c>
      <c r="D110" s="45" t="s">
        <v>1326</v>
      </c>
      <c r="E110" s="174"/>
      <c r="F110" s="45">
        <v>27.251999999999999</v>
      </c>
      <c r="G110" s="45">
        <v>20.155999999999999</v>
      </c>
      <c r="H110" s="45">
        <v>7.0960000000000001</v>
      </c>
      <c r="I110" s="36" t="s">
        <v>1327</v>
      </c>
      <c r="J110" s="91" t="s">
        <v>758</v>
      </c>
      <c r="K110" s="36" t="s">
        <v>1521</v>
      </c>
      <c r="L110" s="9" t="s">
        <v>532</v>
      </c>
      <c r="M110" s="55">
        <v>4927800</v>
      </c>
      <c r="N110" s="69">
        <f t="shared" si="18"/>
        <v>4927.8</v>
      </c>
      <c r="O110" s="53">
        <v>410600</v>
      </c>
      <c r="P110" s="52">
        <f t="shared" si="12"/>
        <v>13680</v>
      </c>
      <c r="Q110" s="1">
        <f t="shared" si="13"/>
        <v>123180</v>
      </c>
      <c r="R110" s="1" t="e">
        <f>VLOOKUP(A110,#REF!,7,0)</f>
        <v>#REF!</v>
      </c>
      <c r="S110" s="1" t="e">
        <f>VLOOKUP(A110,#REF!,8,0)</f>
        <v>#REF!</v>
      </c>
      <c r="T110" s="1" t="e">
        <f t="shared" si="19"/>
        <v>#REF!</v>
      </c>
      <c r="U110" s="13">
        <f t="shared" si="14"/>
        <v>136860</v>
      </c>
      <c r="V110" s="13">
        <f t="shared" si="23"/>
        <v>124420</v>
      </c>
      <c r="W110" s="13">
        <f t="shared" si="23"/>
        <v>12440</v>
      </c>
      <c r="X110" s="13">
        <f t="shared" si="22"/>
        <v>0</v>
      </c>
      <c r="Y110" s="13">
        <f t="shared" si="15"/>
        <v>1122300</v>
      </c>
      <c r="Z110" s="85" t="s">
        <v>1382</v>
      </c>
      <c r="AA110" s="102" t="s">
        <v>1786</v>
      </c>
      <c r="AB110" s="14" t="s">
        <v>531</v>
      </c>
      <c r="AC110" s="86">
        <v>43766</v>
      </c>
      <c r="AD110" s="9">
        <v>1</v>
      </c>
      <c r="AE110" s="86">
        <v>43767</v>
      </c>
      <c r="AF110" s="9">
        <v>1</v>
      </c>
      <c r="AG110" s="68"/>
      <c r="AH110" s="21"/>
      <c r="AI110" s="1">
        <f t="shared" si="16"/>
        <v>124418.18181818182</v>
      </c>
      <c r="AJ110" s="1">
        <f t="shared" si="17"/>
        <v>12441.818181818182</v>
      </c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</row>
    <row r="111" spans="1:58" s="48" customFormat="1">
      <c r="A111" s="42" t="s">
        <v>107</v>
      </c>
      <c r="B111" s="45" t="s">
        <v>1335</v>
      </c>
      <c r="C111" s="45" t="s">
        <v>1262</v>
      </c>
      <c r="D111" s="45" t="s">
        <v>1263</v>
      </c>
      <c r="E111" s="174"/>
      <c r="F111" s="45">
        <v>27.251999999999999</v>
      </c>
      <c r="G111" s="45">
        <v>20.155999999999999</v>
      </c>
      <c r="H111" s="45">
        <v>7.0960000000000001</v>
      </c>
      <c r="I111" s="36" t="s">
        <v>1336</v>
      </c>
      <c r="J111" s="91" t="s">
        <v>759</v>
      </c>
      <c r="K111" s="36" t="s">
        <v>1522</v>
      </c>
      <c r="L111" s="9" t="s">
        <v>414</v>
      </c>
      <c r="M111" s="55">
        <v>4652800</v>
      </c>
      <c r="N111" s="69">
        <f t="shared" si="18"/>
        <v>4652.8</v>
      </c>
      <c r="O111" s="53">
        <v>387700</v>
      </c>
      <c r="P111" s="52">
        <f t="shared" si="12"/>
        <v>12920</v>
      </c>
      <c r="Q111" s="1">
        <f t="shared" si="13"/>
        <v>116310</v>
      </c>
      <c r="R111" s="1" t="e">
        <f>VLOOKUP(A111,#REF!,7,0)</f>
        <v>#REF!</v>
      </c>
      <c r="S111" s="1" t="e">
        <f>VLOOKUP(A111,#REF!,8,0)</f>
        <v>#REF!</v>
      </c>
      <c r="T111" s="1" t="e">
        <f t="shared" si="19"/>
        <v>#REF!</v>
      </c>
      <c r="U111" s="13">
        <f t="shared" si="14"/>
        <v>129230</v>
      </c>
      <c r="V111" s="13">
        <f>ROUNDUP(AI111,-1)</f>
        <v>117490</v>
      </c>
      <c r="W111" s="13">
        <f>ROUNDDOWN(AJ111,-1)</f>
        <v>11740</v>
      </c>
      <c r="X111" s="13">
        <f t="shared" si="22"/>
        <v>0</v>
      </c>
      <c r="Y111" s="13">
        <f t="shared" si="15"/>
        <v>1059710</v>
      </c>
      <c r="Z111" s="85" t="s">
        <v>1382</v>
      </c>
      <c r="AA111" s="102" t="s">
        <v>1787</v>
      </c>
      <c r="AB111" s="14" t="s">
        <v>415</v>
      </c>
      <c r="AC111" s="86">
        <v>43763</v>
      </c>
      <c r="AD111" s="9">
        <v>1</v>
      </c>
      <c r="AE111" s="86">
        <v>43766</v>
      </c>
      <c r="AF111" s="9">
        <v>1</v>
      </c>
      <c r="AG111" s="68"/>
      <c r="AH111" s="21"/>
      <c r="AI111" s="1">
        <f t="shared" si="16"/>
        <v>117481.81818181818</v>
      </c>
      <c r="AJ111" s="1">
        <f t="shared" si="17"/>
        <v>11748.181818181818</v>
      </c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</row>
    <row r="112" spans="1:58" s="48" customFormat="1">
      <c r="A112" s="42" t="s">
        <v>108</v>
      </c>
      <c r="B112" s="45" t="s">
        <v>1335</v>
      </c>
      <c r="C112" s="45" t="s">
        <v>1262</v>
      </c>
      <c r="D112" s="45" t="s">
        <v>1263</v>
      </c>
      <c r="E112" s="174"/>
      <c r="F112" s="45">
        <v>27.251999999999999</v>
      </c>
      <c r="G112" s="45">
        <v>20.155999999999999</v>
      </c>
      <c r="H112" s="45">
        <v>7.0960000000000001</v>
      </c>
      <c r="I112" s="36" t="s">
        <v>1336</v>
      </c>
      <c r="J112" s="91" t="s">
        <v>759</v>
      </c>
      <c r="K112" s="36" t="s">
        <v>1522</v>
      </c>
      <c r="L112" s="9" t="s">
        <v>414</v>
      </c>
      <c r="M112" s="55">
        <v>4465800</v>
      </c>
      <c r="N112" s="69">
        <f t="shared" si="18"/>
        <v>4465.8</v>
      </c>
      <c r="O112" s="53">
        <v>372100</v>
      </c>
      <c r="P112" s="52">
        <f t="shared" si="12"/>
        <v>12400</v>
      </c>
      <c r="Q112" s="1">
        <f t="shared" si="13"/>
        <v>111630</v>
      </c>
      <c r="R112" s="1" t="e">
        <f>VLOOKUP(A112,#REF!,7,0)</f>
        <v>#REF!</v>
      </c>
      <c r="S112" s="1" t="e">
        <f>VLOOKUP(A112,#REF!,8,0)</f>
        <v>#REF!</v>
      </c>
      <c r="T112" s="1" t="e">
        <f t="shared" si="19"/>
        <v>#REF!</v>
      </c>
      <c r="U112" s="13">
        <f t="shared" si="14"/>
        <v>124030</v>
      </c>
      <c r="V112" s="13">
        <f>ROUNDUP(AI112,-1)</f>
        <v>112760</v>
      </c>
      <c r="W112" s="13">
        <f>ROUNDDOWN(AJ112,-1)</f>
        <v>11270</v>
      </c>
      <c r="X112" s="13">
        <f t="shared" si="22"/>
        <v>0</v>
      </c>
      <c r="Y112" s="13">
        <f t="shared" si="15"/>
        <v>1017070</v>
      </c>
      <c r="Z112" s="85" t="s">
        <v>1382</v>
      </c>
      <c r="AA112" s="102"/>
      <c r="AB112" s="14" t="s">
        <v>415</v>
      </c>
      <c r="AC112" s="86">
        <v>43763</v>
      </c>
      <c r="AD112" s="9">
        <v>1</v>
      </c>
      <c r="AE112" s="86">
        <v>43766</v>
      </c>
      <c r="AF112" s="9">
        <v>1</v>
      </c>
      <c r="AG112" s="68"/>
      <c r="AH112" s="21"/>
      <c r="AI112" s="1">
        <f t="shared" si="16"/>
        <v>112754.54545454546</v>
      </c>
      <c r="AJ112" s="1">
        <f t="shared" si="17"/>
        <v>11275.454545454546</v>
      </c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</row>
    <row r="113" spans="1:58" s="21" customFormat="1" hidden="1">
      <c r="A113" s="2" t="s">
        <v>109</v>
      </c>
      <c r="F113" s="45">
        <v>27.251999999999999</v>
      </c>
      <c r="G113" s="45">
        <v>20.155999999999999</v>
      </c>
      <c r="H113" s="45">
        <v>7.0960000000000001</v>
      </c>
      <c r="J113" s="9"/>
      <c r="K113" s="12">
        <v>0</v>
      </c>
      <c r="L113" s="9"/>
      <c r="M113" s="55">
        <v>4284300</v>
      </c>
      <c r="N113" s="55">
        <f t="shared" si="18"/>
        <v>4284.3</v>
      </c>
      <c r="O113" s="53">
        <v>357000</v>
      </c>
      <c r="P113" s="1">
        <f t="shared" si="12"/>
        <v>11900</v>
      </c>
      <c r="Q113" s="1">
        <f t="shared" si="13"/>
        <v>107100</v>
      </c>
      <c r="R113" s="1" t="e">
        <f>VLOOKUP(A113,#REF!,7,0)</f>
        <v>#REF!</v>
      </c>
      <c r="S113" s="1" t="e">
        <f>VLOOKUP(A113,#REF!,8,0)</f>
        <v>#REF!</v>
      </c>
      <c r="T113" s="1" t="e">
        <f t="shared" si="19"/>
        <v>#REF!</v>
      </c>
      <c r="U113" s="13">
        <f t="shared" si="14"/>
        <v>119000</v>
      </c>
      <c r="V113" s="13">
        <f t="shared" ref="V113:W121" si="24">ROUND(AI113,-1)</f>
        <v>108180</v>
      </c>
      <c r="W113" s="13">
        <f t="shared" si="24"/>
        <v>10820</v>
      </c>
      <c r="X113" s="13">
        <f t="shared" si="22"/>
        <v>0</v>
      </c>
      <c r="Y113" s="13">
        <f t="shared" si="15"/>
        <v>975800</v>
      </c>
      <c r="Z113" s="13"/>
      <c r="AA113" s="102"/>
      <c r="AB113" s="14"/>
      <c r="AC113" s="9"/>
      <c r="AD113" s="9"/>
      <c r="AE113" s="9"/>
      <c r="AF113" s="9"/>
      <c r="AG113" s="68"/>
      <c r="AI113" s="1">
        <f t="shared" si="16"/>
        <v>108181.81818181818</v>
      </c>
      <c r="AJ113" s="1">
        <f t="shared" si="17"/>
        <v>10818.181818181818</v>
      </c>
    </row>
    <row r="114" spans="1:58" s="48" customFormat="1">
      <c r="A114" s="42" t="s">
        <v>110</v>
      </c>
      <c r="B114" s="45" t="s">
        <v>1157</v>
      </c>
      <c r="C114" s="45" t="s">
        <v>1074</v>
      </c>
      <c r="D114" s="45" t="s">
        <v>1043</v>
      </c>
      <c r="E114" s="174"/>
      <c r="F114" s="45">
        <v>27.251999999999999</v>
      </c>
      <c r="G114" s="45">
        <v>20.155999999999999</v>
      </c>
      <c r="H114" s="45">
        <v>7.0960000000000001</v>
      </c>
      <c r="I114" s="36" t="s">
        <v>1158</v>
      </c>
      <c r="J114" s="91" t="s">
        <v>760</v>
      </c>
      <c r="K114" s="36" t="s">
        <v>1523</v>
      </c>
      <c r="L114" s="9" t="s">
        <v>369</v>
      </c>
      <c r="M114" s="55">
        <v>4097300</v>
      </c>
      <c r="N114" s="69">
        <f t="shared" si="18"/>
        <v>4097.3</v>
      </c>
      <c r="O114" s="53">
        <v>341400</v>
      </c>
      <c r="P114" s="52">
        <f t="shared" si="12"/>
        <v>11380</v>
      </c>
      <c r="Q114" s="1">
        <f t="shared" si="13"/>
        <v>102420</v>
      </c>
      <c r="R114" s="1" t="e">
        <f>VLOOKUP(A114,#REF!,7,0)</f>
        <v>#REF!</v>
      </c>
      <c r="S114" s="1" t="e">
        <f>VLOOKUP(A114,#REF!,8,0)</f>
        <v>#REF!</v>
      </c>
      <c r="T114" s="1" t="e">
        <f t="shared" si="19"/>
        <v>#REF!</v>
      </c>
      <c r="U114" s="13">
        <f t="shared" si="14"/>
        <v>113800</v>
      </c>
      <c r="V114" s="13">
        <f t="shared" si="24"/>
        <v>103450</v>
      </c>
      <c r="W114" s="13">
        <f t="shared" si="24"/>
        <v>10350</v>
      </c>
      <c r="X114" s="13">
        <f t="shared" si="22"/>
        <v>0</v>
      </c>
      <c r="Y114" s="13">
        <f t="shared" si="15"/>
        <v>933160</v>
      </c>
      <c r="Z114" s="85" t="s">
        <v>1382</v>
      </c>
      <c r="AA114" s="102" t="s">
        <v>1626</v>
      </c>
      <c r="AB114" s="14" t="s">
        <v>368</v>
      </c>
      <c r="AC114" s="86">
        <v>43753</v>
      </c>
      <c r="AD114" s="9">
        <v>1</v>
      </c>
      <c r="AE114" s="86">
        <v>43761</v>
      </c>
      <c r="AF114" s="9">
        <v>1</v>
      </c>
      <c r="AG114" s="68"/>
      <c r="AH114" s="21"/>
      <c r="AI114" s="1">
        <f t="shared" si="16"/>
        <v>103454.54545454546</v>
      </c>
      <c r="AJ114" s="1">
        <f t="shared" si="17"/>
        <v>10345.454545454546</v>
      </c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</row>
    <row r="115" spans="1:58" s="48" customFormat="1">
      <c r="A115" s="42" t="s">
        <v>111</v>
      </c>
      <c r="B115" s="45" t="s">
        <v>1157</v>
      </c>
      <c r="C115" s="45" t="s">
        <v>1074</v>
      </c>
      <c r="D115" s="45" t="s">
        <v>1043</v>
      </c>
      <c r="E115" s="174"/>
      <c r="F115" s="45">
        <v>27.251999999999999</v>
      </c>
      <c r="G115" s="45">
        <v>20.155999999999999</v>
      </c>
      <c r="H115" s="45">
        <v>7.0960000000000001</v>
      </c>
      <c r="I115" s="36" t="s">
        <v>1158</v>
      </c>
      <c r="J115" s="91" t="s">
        <v>760</v>
      </c>
      <c r="K115" s="36" t="s">
        <v>1523</v>
      </c>
      <c r="L115" s="9" t="s">
        <v>369</v>
      </c>
      <c r="M115" s="55">
        <v>3720600</v>
      </c>
      <c r="N115" s="69">
        <f t="shared" si="18"/>
        <v>3720.6</v>
      </c>
      <c r="O115" s="53">
        <v>310000</v>
      </c>
      <c r="P115" s="52">
        <f t="shared" si="12"/>
        <v>10330</v>
      </c>
      <c r="Q115" s="1">
        <f t="shared" si="13"/>
        <v>93000</v>
      </c>
      <c r="R115" s="1" t="e">
        <f>VLOOKUP(A115,#REF!,7,0)</f>
        <v>#REF!</v>
      </c>
      <c r="S115" s="1" t="e">
        <f>VLOOKUP(A115,#REF!,8,0)</f>
        <v>#REF!</v>
      </c>
      <c r="T115" s="1" t="e">
        <f t="shared" si="19"/>
        <v>#REF!</v>
      </c>
      <c r="U115" s="13">
        <f t="shared" si="14"/>
        <v>103330</v>
      </c>
      <c r="V115" s="13">
        <f t="shared" si="24"/>
        <v>93940</v>
      </c>
      <c r="W115" s="13">
        <f t="shared" si="24"/>
        <v>9390</v>
      </c>
      <c r="X115" s="13">
        <f t="shared" si="22"/>
        <v>0</v>
      </c>
      <c r="Y115" s="13">
        <f t="shared" si="15"/>
        <v>847330</v>
      </c>
      <c r="Z115" s="85" t="s">
        <v>1382</v>
      </c>
      <c r="AA115" s="102"/>
      <c r="AB115" s="14" t="s">
        <v>368</v>
      </c>
      <c r="AC115" s="86">
        <v>43753</v>
      </c>
      <c r="AD115" s="9">
        <v>1</v>
      </c>
      <c r="AE115" s="86">
        <v>43761</v>
      </c>
      <c r="AF115" s="9">
        <v>1</v>
      </c>
      <c r="AG115" s="68"/>
      <c r="AH115" s="21"/>
      <c r="AI115" s="1">
        <f t="shared" si="16"/>
        <v>93936.363636363632</v>
      </c>
      <c r="AJ115" s="1">
        <f t="shared" si="17"/>
        <v>9393.636363636364</v>
      </c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</row>
    <row r="116" spans="1:58" s="21" customFormat="1" hidden="1">
      <c r="A116" s="2" t="s">
        <v>112</v>
      </c>
      <c r="F116" s="45">
        <v>27.251999999999999</v>
      </c>
      <c r="G116" s="45">
        <v>20.155999999999999</v>
      </c>
      <c r="H116" s="45">
        <v>7.0960000000000001</v>
      </c>
      <c r="J116" s="9"/>
      <c r="K116" s="12">
        <v>0</v>
      </c>
      <c r="L116" s="9"/>
      <c r="M116" s="55">
        <v>3541800</v>
      </c>
      <c r="N116" s="55">
        <f t="shared" si="18"/>
        <v>3541.8</v>
      </c>
      <c r="O116" s="53">
        <v>295100</v>
      </c>
      <c r="P116" s="1">
        <f t="shared" si="12"/>
        <v>9830</v>
      </c>
      <c r="Q116" s="1">
        <f t="shared" si="13"/>
        <v>88530</v>
      </c>
      <c r="R116" s="1" t="e">
        <f>VLOOKUP(A116,#REF!,7,0)</f>
        <v>#REF!</v>
      </c>
      <c r="S116" s="1" t="e">
        <f>VLOOKUP(A116,#REF!,8,0)</f>
        <v>#REF!</v>
      </c>
      <c r="T116" s="1" t="e">
        <f t="shared" si="19"/>
        <v>#REF!</v>
      </c>
      <c r="U116" s="13">
        <f t="shared" si="14"/>
        <v>98360</v>
      </c>
      <c r="V116" s="13">
        <f t="shared" si="24"/>
        <v>89420</v>
      </c>
      <c r="W116" s="13">
        <f t="shared" si="24"/>
        <v>8940</v>
      </c>
      <c r="X116" s="13">
        <f t="shared" si="22"/>
        <v>0</v>
      </c>
      <c r="Y116" s="13">
        <f t="shared" si="15"/>
        <v>806600</v>
      </c>
      <c r="Z116" s="13"/>
      <c r="AA116" s="102"/>
      <c r="AB116" s="14"/>
      <c r="AC116" s="9"/>
      <c r="AD116" s="9"/>
      <c r="AE116" s="9"/>
      <c r="AF116" s="9"/>
      <c r="AG116" s="68"/>
      <c r="AI116" s="1">
        <f t="shared" si="16"/>
        <v>89418.181818181823</v>
      </c>
      <c r="AJ116" s="1">
        <f t="shared" si="17"/>
        <v>8941.818181818182</v>
      </c>
    </row>
    <row r="117" spans="1:58" s="21" customFormat="1" hidden="1">
      <c r="A117" s="2" t="s">
        <v>113</v>
      </c>
      <c r="F117" s="45">
        <v>28.706000000000003</v>
      </c>
      <c r="G117" s="45">
        <v>21.231000000000002</v>
      </c>
      <c r="H117" s="45">
        <v>7.4749999999999996</v>
      </c>
      <c r="J117" s="9"/>
      <c r="K117" s="12">
        <v>0</v>
      </c>
      <c r="L117" s="9"/>
      <c r="M117" s="55">
        <v>3539300</v>
      </c>
      <c r="N117" s="55">
        <f t="shared" si="18"/>
        <v>3539.3</v>
      </c>
      <c r="O117" s="53">
        <v>294900</v>
      </c>
      <c r="P117" s="1">
        <f t="shared" si="12"/>
        <v>9830</v>
      </c>
      <c r="Q117" s="1">
        <f t="shared" si="13"/>
        <v>88470</v>
      </c>
      <c r="R117" s="1" t="e">
        <f>VLOOKUP(A117,#REF!,7,0)</f>
        <v>#REF!</v>
      </c>
      <c r="S117" s="1" t="e">
        <f>VLOOKUP(A117,#REF!,8,0)</f>
        <v>#REF!</v>
      </c>
      <c r="T117" s="1" t="e">
        <f t="shared" si="19"/>
        <v>#REF!</v>
      </c>
      <c r="U117" s="13">
        <f t="shared" si="14"/>
        <v>98300</v>
      </c>
      <c r="V117" s="13">
        <f t="shared" si="24"/>
        <v>89360</v>
      </c>
      <c r="W117" s="13">
        <f t="shared" si="24"/>
        <v>8940</v>
      </c>
      <c r="X117" s="13">
        <f t="shared" si="22"/>
        <v>0</v>
      </c>
      <c r="Y117" s="13">
        <f t="shared" si="15"/>
        <v>806060</v>
      </c>
      <c r="Z117" s="13"/>
      <c r="AA117" s="102"/>
      <c r="AB117" s="14"/>
      <c r="AC117" s="9"/>
      <c r="AD117" s="9"/>
      <c r="AE117" s="9"/>
      <c r="AF117" s="9"/>
      <c r="AG117" s="68"/>
      <c r="AI117" s="1">
        <f t="shared" si="16"/>
        <v>89363.636363636368</v>
      </c>
      <c r="AJ117" s="1">
        <f t="shared" si="17"/>
        <v>8936.363636363636</v>
      </c>
    </row>
    <row r="118" spans="1:58" s="21" customFormat="1" hidden="1">
      <c r="A118" s="2" t="s">
        <v>114</v>
      </c>
      <c r="F118" s="45">
        <v>29.087000000000003</v>
      </c>
      <c r="G118" s="45">
        <v>21.513000000000002</v>
      </c>
      <c r="H118" s="45">
        <v>7.5739999999999998</v>
      </c>
      <c r="J118" s="9"/>
      <c r="K118" s="12">
        <v>0</v>
      </c>
      <c r="L118" s="9"/>
      <c r="M118" s="55">
        <v>3384000</v>
      </c>
      <c r="N118" s="55">
        <f t="shared" si="18"/>
        <v>3384</v>
      </c>
      <c r="O118" s="53">
        <v>282000</v>
      </c>
      <c r="P118" s="1">
        <f t="shared" si="12"/>
        <v>9400</v>
      </c>
      <c r="Q118" s="1">
        <f t="shared" si="13"/>
        <v>84600</v>
      </c>
      <c r="R118" s="1" t="e">
        <f>VLOOKUP(A118,#REF!,7,0)</f>
        <v>#REF!</v>
      </c>
      <c r="S118" s="1" t="e">
        <f>VLOOKUP(A118,#REF!,8,0)</f>
        <v>#REF!</v>
      </c>
      <c r="T118" s="1" t="e">
        <f t="shared" si="19"/>
        <v>#REF!</v>
      </c>
      <c r="U118" s="13">
        <f t="shared" si="14"/>
        <v>94000</v>
      </c>
      <c r="V118" s="13">
        <f t="shared" si="24"/>
        <v>85450</v>
      </c>
      <c r="W118" s="13">
        <f t="shared" si="24"/>
        <v>8550</v>
      </c>
      <c r="X118" s="13">
        <f t="shared" si="22"/>
        <v>0</v>
      </c>
      <c r="Y118" s="13">
        <f t="shared" si="15"/>
        <v>770800</v>
      </c>
      <c r="Z118" s="13"/>
      <c r="AA118" s="102"/>
      <c r="AB118" s="14"/>
      <c r="AC118" s="9"/>
      <c r="AD118" s="9"/>
      <c r="AE118" s="9"/>
      <c r="AF118" s="9"/>
      <c r="AG118" s="68"/>
      <c r="AI118" s="1">
        <f t="shared" si="16"/>
        <v>85454.545454545456</v>
      </c>
      <c r="AJ118" s="1">
        <f t="shared" si="17"/>
        <v>8545.454545454546</v>
      </c>
    </row>
    <row r="119" spans="1:58" s="48" customFormat="1">
      <c r="A119" s="42" t="s">
        <v>115</v>
      </c>
      <c r="B119" s="45" t="s">
        <v>1221</v>
      </c>
      <c r="C119" s="45" t="s">
        <v>1096</v>
      </c>
      <c r="D119" s="45" t="s">
        <v>1222</v>
      </c>
      <c r="E119" s="174"/>
      <c r="F119" s="45">
        <v>32.364000000000004</v>
      </c>
      <c r="G119" s="45">
        <v>23.937000000000001</v>
      </c>
      <c r="H119" s="45">
        <v>8.4269999999999996</v>
      </c>
      <c r="I119" s="36" t="s">
        <v>1223</v>
      </c>
      <c r="J119" s="91" t="s">
        <v>761</v>
      </c>
      <c r="K119" s="36" t="s">
        <v>1524</v>
      </c>
      <c r="L119" s="9" t="s">
        <v>496</v>
      </c>
      <c r="M119" s="55">
        <v>3319900</v>
      </c>
      <c r="N119" s="69">
        <f t="shared" si="18"/>
        <v>3319.9</v>
      </c>
      <c r="O119" s="53">
        <v>276600</v>
      </c>
      <c r="P119" s="52">
        <f t="shared" si="12"/>
        <v>9220</v>
      </c>
      <c r="Q119" s="1">
        <f t="shared" si="13"/>
        <v>82980</v>
      </c>
      <c r="R119" s="1" t="e">
        <f>VLOOKUP(A119,#REF!,7,0)</f>
        <v>#REF!</v>
      </c>
      <c r="S119" s="1" t="e">
        <f>VLOOKUP(A119,#REF!,8,0)</f>
        <v>#REF!</v>
      </c>
      <c r="T119" s="1" t="e">
        <f t="shared" si="19"/>
        <v>#REF!</v>
      </c>
      <c r="U119" s="13">
        <f t="shared" si="14"/>
        <v>92200</v>
      </c>
      <c r="V119" s="13">
        <f t="shared" si="24"/>
        <v>83820</v>
      </c>
      <c r="W119" s="13">
        <f t="shared" si="24"/>
        <v>8380</v>
      </c>
      <c r="X119" s="13">
        <f t="shared" si="22"/>
        <v>0</v>
      </c>
      <c r="Y119" s="13">
        <f t="shared" si="15"/>
        <v>756040</v>
      </c>
      <c r="Z119" s="85" t="s">
        <v>1382</v>
      </c>
      <c r="AA119" s="102" t="s">
        <v>1788</v>
      </c>
      <c r="AB119" s="14" t="s">
        <v>851</v>
      </c>
      <c r="AC119" s="86">
        <v>43759</v>
      </c>
      <c r="AD119" s="9">
        <v>1</v>
      </c>
      <c r="AE119" s="86">
        <v>43762</v>
      </c>
      <c r="AF119" s="9">
        <v>1</v>
      </c>
      <c r="AG119" s="68"/>
      <c r="AH119" s="21"/>
      <c r="AI119" s="1">
        <f t="shared" si="16"/>
        <v>83818.181818181823</v>
      </c>
      <c r="AJ119" s="1">
        <f t="shared" si="17"/>
        <v>8381.818181818182</v>
      </c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</row>
    <row r="120" spans="1:58" s="48" customFormat="1">
      <c r="A120" s="42" t="s">
        <v>116</v>
      </c>
      <c r="B120" s="45" t="s">
        <v>1095</v>
      </c>
      <c r="C120" s="45" t="s">
        <v>1096</v>
      </c>
      <c r="D120" s="45" t="s">
        <v>1052</v>
      </c>
      <c r="E120" s="174"/>
      <c r="F120" s="45">
        <f>G120+H120</f>
        <v>27.251999999999999</v>
      </c>
      <c r="G120" s="45">
        <v>20.155999999999999</v>
      </c>
      <c r="H120" s="45">
        <v>7.0960000000000001</v>
      </c>
      <c r="I120" s="36" t="s">
        <v>1097</v>
      </c>
      <c r="J120" s="91" t="s">
        <v>762</v>
      </c>
      <c r="K120" s="36" t="s">
        <v>1525</v>
      </c>
      <c r="L120" s="9" t="s">
        <v>448</v>
      </c>
      <c r="M120" s="55">
        <v>12516400</v>
      </c>
      <c r="N120" s="69">
        <f t="shared" si="18"/>
        <v>12516.4</v>
      </c>
      <c r="O120" s="53">
        <v>1043000</v>
      </c>
      <c r="P120" s="52">
        <f t="shared" si="12"/>
        <v>34760</v>
      </c>
      <c r="Q120" s="1">
        <f t="shared" si="13"/>
        <v>312900</v>
      </c>
      <c r="R120" s="1" t="e">
        <f>VLOOKUP(A120,#REF!,7,0)</f>
        <v>#REF!</v>
      </c>
      <c r="S120" s="1" t="e">
        <f>VLOOKUP(A120,#REF!,8,0)</f>
        <v>#REF!</v>
      </c>
      <c r="T120" s="1" t="e">
        <f t="shared" si="19"/>
        <v>#REF!</v>
      </c>
      <c r="U120" s="13">
        <f t="shared" si="14"/>
        <v>347660</v>
      </c>
      <c r="V120" s="13">
        <f t="shared" si="24"/>
        <v>316050</v>
      </c>
      <c r="W120" s="13">
        <f t="shared" si="24"/>
        <v>31610</v>
      </c>
      <c r="X120" s="13">
        <f t="shared" si="22"/>
        <v>0</v>
      </c>
      <c r="Y120" s="61">
        <f t="shared" si="15"/>
        <v>2850860</v>
      </c>
      <c r="Z120" s="85" t="s">
        <v>1382</v>
      </c>
      <c r="AA120" s="102" t="s">
        <v>1777</v>
      </c>
      <c r="AB120" s="14" t="s">
        <v>447</v>
      </c>
      <c r="AC120" s="86">
        <v>43768</v>
      </c>
      <c r="AD120" s="9">
        <v>1</v>
      </c>
      <c r="AE120" s="86">
        <v>43769</v>
      </c>
      <c r="AF120" s="9">
        <v>1</v>
      </c>
      <c r="AG120" s="68"/>
      <c r="AH120" s="21"/>
      <c r="AI120" s="1">
        <f t="shared" si="16"/>
        <v>316054.54545454547</v>
      </c>
      <c r="AJ120" s="1">
        <f t="shared" si="17"/>
        <v>31605.454545454544</v>
      </c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</row>
    <row r="121" spans="1:58" s="21" customFormat="1" hidden="1">
      <c r="A121" s="2" t="s">
        <v>117</v>
      </c>
      <c r="B121" s="17"/>
      <c r="C121" s="17"/>
      <c r="D121" s="17"/>
      <c r="E121" s="17"/>
      <c r="F121" s="45">
        <v>27.251999999999999</v>
      </c>
      <c r="G121" s="45">
        <v>20.155999999999999</v>
      </c>
      <c r="H121" s="45">
        <v>7.0960000000000001</v>
      </c>
      <c r="I121" s="12"/>
      <c r="J121" s="91"/>
      <c r="K121" s="12"/>
      <c r="L121" s="9"/>
      <c r="M121" s="55">
        <v>9457100</v>
      </c>
      <c r="N121" s="69">
        <f t="shared" si="18"/>
        <v>9457.1</v>
      </c>
      <c r="O121" s="53">
        <v>788000</v>
      </c>
      <c r="P121" s="52">
        <f t="shared" si="12"/>
        <v>26260</v>
      </c>
      <c r="Q121" s="1">
        <f t="shared" si="13"/>
        <v>236400</v>
      </c>
      <c r="R121" s="1" t="e">
        <f>VLOOKUP(A121,#REF!,7,0)</f>
        <v>#REF!</v>
      </c>
      <c r="S121" s="1" t="e">
        <f>VLOOKUP(A121,#REF!,8,0)</f>
        <v>#REF!</v>
      </c>
      <c r="T121" s="1" t="e">
        <f t="shared" si="19"/>
        <v>#REF!</v>
      </c>
      <c r="U121" s="13">
        <f t="shared" si="14"/>
        <v>262660</v>
      </c>
      <c r="V121" s="13">
        <f t="shared" si="24"/>
        <v>238780</v>
      </c>
      <c r="W121" s="13">
        <f t="shared" si="24"/>
        <v>23880</v>
      </c>
      <c r="X121" s="13">
        <f t="shared" si="22"/>
        <v>0</v>
      </c>
      <c r="Y121" s="13">
        <f t="shared" si="15"/>
        <v>2153860</v>
      </c>
      <c r="Z121" s="13"/>
      <c r="AA121" s="102"/>
      <c r="AB121" s="14"/>
      <c r="AC121" s="86">
        <v>43763</v>
      </c>
      <c r="AD121" s="9">
        <v>1</v>
      </c>
      <c r="AE121" s="86">
        <v>43766</v>
      </c>
      <c r="AF121" s="9">
        <v>1</v>
      </c>
      <c r="AG121" s="68"/>
      <c r="AI121" s="1">
        <f t="shared" si="16"/>
        <v>238781.81818181818</v>
      </c>
      <c r="AJ121" s="1">
        <f t="shared" si="17"/>
        <v>23878.18181818182</v>
      </c>
    </row>
    <row r="122" spans="1:58" s="48" customFormat="1">
      <c r="A122" s="42" t="s">
        <v>118</v>
      </c>
      <c r="B122" s="45" t="s">
        <v>1075</v>
      </c>
      <c r="C122" s="45" t="s">
        <v>1074</v>
      </c>
      <c r="D122" s="45" t="s">
        <v>1043</v>
      </c>
      <c r="E122" s="174"/>
      <c r="F122" s="45">
        <v>27.251999999999999</v>
      </c>
      <c r="G122" s="45">
        <v>20.155999999999999</v>
      </c>
      <c r="H122" s="45">
        <v>7.0960000000000001</v>
      </c>
      <c r="I122" s="36" t="s">
        <v>1076</v>
      </c>
      <c r="J122" s="91" t="s">
        <v>764</v>
      </c>
      <c r="K122" s="36" t="s">
        <v>1527</v>
      </c>
      <c r="L122" s="9" t="s">
        <v>377</v>
      </c>
      <c r="M122" s="55">
        <v>9457100</v>
      </c>
      <c r="N122" s="69">
        <f t="shared" si="18"/>
        <v>9457.1</v>
      </c>
      <c r="O122" s="53">
        <v>788000</v>
      </c>
      <c r="P122" s="52">
        <f t="shared" si="12"/>
        <v>26260</v>
      </c>
      <c r="Q122" s="1">
        <f t="shared" si="13"/>
        <v>236400</v>
      </c>
      <c r="R122" s="1" t="e">
        <f>VLOOKUP(A122,#REF!,7,0)</f>
        <v>#REF!</v>
      </c>
      <c r="S122" s="1" t="e">
        <f>VLOOKUP(A122,#REF!,8,0)</f>
        <v>#REF!</v>
      </c>
      <c r="T122" s="1" t="e">
        <f t="shared" si="19"/>
        <v>#REF!</v>
      </c>
      <c r="U122" s="13">
        <f t="shared" si="14"/>
        <v>262660</v>
      </c>
      <c r="V122" s="13">
        <f>ROUNDUP(AI122,-1)</f>
        <v>238790</v>
      </c>
      <c r="W122" s="13">
        <f>ROUNDDOWN(AJ122,-1)</f>
        <v>23870</v>
      </c>
      <c r="X122" s="13">
        <f t="shared" si="22"/>
        <v>0</v>
      </c>
      <c r="Y122" s="13">
        <f t="shared" si="15"/>
        <v>2153860</v>
      </c>
      <c r="Z122" s="85" t="s">
        <v>1382</v>
      </c>
      <c r="AA122" s="102" t="s">
        <v>1789</v>
      </c>
      <c r="AB122" s="14" t="s">
        <v>376</v>
      </c>
      <c r="AC122" s="86">
        <v>43760</v>
      </c>
      <c r="AD122" s="9">
        <v>1</v>
      </c>
      <c r="AE122" s="86">
        <v>43763</v>
      </c>
      <c r="AF122" s="9">
        <v>1</v>
      </c>
      <c r="AG122" s="68"/>
      <c r="AH122" s="21"/>
      <c r="AI122" s="1">
        <f t="shared" si="16"/>
        <v>238781.81818181818</v>
      </c>
      <c r="AJ122" s="1">
        <f t="shared" si="17"/>
        <v>23878.18181818182</v>
      </c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</row>
    <row r="123" spans="1:58" s="48" customFormat="1">
      <c r="A123" s="42" t="s">
        <v>119</v>
      </c>
      <c r="B123" s="45" t="s">
        <v>1075</v>
      </c>
      <c r="C123" s="45" t="s">
        <v>1074</v>
      </c>
      <c r="D123" s="45" t="s">
        <v>1043</v>
      </c>
      <c r="E123" s="174"/>
      <c r="F123" s="45">
        <v>27.251999999999999</v>
      </c>
      <c r="G123" s="45">
        <v>20.155999999999999</v>
      </c>
      <c r="H123" s="45">
        <v>7.0960000000000001</v>
      </c>
      <c r="I123" s="36" t="s">
        <v>1076</v>
      </c>
      <c r="J123" s="91" t="s">
        <v>764</v>
      </c>
      <c r="K123" s="36" t="s">
        <v>1527</v>
      </c>
      <c r="L123" s="9" t="s">
        <v>377</v>
      </c>
      <c r="M123" s="55">
        <v>9457100</v>
      </c>
      <c r="N123" s="69">
        <f t="shared" si="18"/>
        <v>9457.1</v>
      </c>
      <c r="O123" s="53">
        <v>788000</v>
      </c>
      <c r="P123" s="52">
        <f t="shared" si="12"/>
        <v>26260</v>
      </c>
      <c r="Q123" s="1">
        <f t="shared" si="13"/>
        <v>236400</v>
      </c>
      <c r="R123" s="1" t="e">
        <f>VLOOKUP(A123,#REF!,7,0)</f>
        <v>#REF!</v>
      </c>
      <c r="S123" s="1" t="e">
        <f>VLOOKUP(A123,#REF!,8,0)</f>
        <v>#REF!</v>
      </c>
      <c r="T123" s="1" t="e">
        <f t="shared" si="19"/>
        <v>#REF!</v>
      </c>
      <c r="U123" s="13">
        <f t="shared" si="14"/>
        <v>262660</v>
      </c>
      <c r="V123" s="13">
        <f>ROUNDUP(AI123,-1)</f>
        <v>238790</v>
      </c>
      <c r="W123" s="13">
        <f>ROUNDDOWN(AJ123,-1)</f>
        <v>23870</v>
      </c>
      <c r="X123" s="13">
        <f t="shared" si="22"/>
        <v>0</v>
      </c>
      <c r="Y123" s="13">
        <f t="shared" si="15"/>
        <v>2153860</v>
      </c>
      <c r="Z123" s="85" t="s">
        <v>1382</v>
      </c>
      <c r="AA123" s="102"/>
      <c r="AB123" s="14" t="s">
        <v>376</v>
      </c>
      <c r="AC123" s="86">
        <v>43760</v>
      </c>
      <c r="AD123" s="9">
        <v>1</v>
      </c>
      <c r="AE123" s="86">
        <v>43763</v>
      </c>
      <c r="AF123" s="9">
        <v>1</v>
      </c>
      <c r="AG123" s="68"/>
      <c r="AH123" s="21"/>
      <c r="AI123" s="1">
        <f t="shared" si="16"/>
        <v>238781.81818181818</v>
      </c>
      <c r="AJ123" s="1">
        <f t="shared" si="17"/>
        <v>23878.18181818182</v>
      </c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</row>
    <row r="124" spans="1:58" s="48" customFormat="1">
      <c r="A124" s="42" t="s">
        <v>120</v>
      </c>
      <c r="B124" s="45" t="s">
        <v>1059</v>
      </c>
      <c r="C124" s="45" t="s">
        <v>1074</v>
      </c>
      <c r="D124" s="45" t="s">
        <v>1043</v>
      </c>
      <c r="E124" s="174"/>
      <c r="F124" s="45">
        <v>27.251999999999999</v>
      </c>
      <c r="G124" s="45">
        <v>20.155999999999999</v>
      </c>
      <c r="H124" s="45">
        <v>7.0960000000000001</v>
      </c>
      <c r="I124" s="36" t="s">
        <v>1060</v>
      </c>
      <c r="J124" s="91" t="s">
        <v>765</v>
      </c>
      <c r="K124" s="36" t="s">
        <v>1528</v>
      </c>
      <c r="L124" s="9" t="s">
        <v>417</v>
      </c>
      <c r="M124" s="55">
        <v>9457100</v>
      </c>
      <c r="N124" s="69">
        <f t="shared" si="18"/>
        <v>9457.1</v>
      </c>
      <c r="O124" s="53">
        <v>788000</v>
      </c>
      <c r="P124" s="52">
        <f t="shared" si="12"/>
        <v>26260</v>
      </c>
      <c r="Q124" s="1">
        <f t="shared" si="13"/>
        <v>236400</v>
      </c>
      <c r="R124" s="1" t="e">
        <f>VLOOKUP(A124,#REF!,7,0)</f>
        <v>#REF!</v>
      </c>
      <c r="S124" s="1" t="e">
        <f>VLOOKUP(A124,#REF!,8,0)</f>
        <v>#REF!</v>
      </c>
      <c r="T124" s="1" t="e">
        <f t="shared" si="19"/>
        <v>#REF!</v>
      </c>
      <c r="U124" s="13">
        <f t="shared" si="14"/>
        <v>262660</v>
      </c>
      <c r="V124" s="13">
        <f t="shared" ref="V124:W126" si="25">ROUND(AI124,-1)</f>
        <v>238780</v>
      </c>
      <c r="W124" s="13">
        <f t="shared" si="25"/>
        <v>23880</v>
      </c>
      <c r="X124" s="13">
        <f t="shared" si="22"/>
        <v>0</v>
      </c>
      <c r="Y124" s="13">
        <f t="shared" si="15"/>
        <v>2153860</v>
      </c>
      <c r="Z124" s="85" t="s">
        <v>1382</v>
      </c>
      <c r="AA124" s="102" t="s">
        <v>1626</v>
      </c>
      <c r="AB124" s="14" t="s">
        <v>416</v>
      </c>
      <c r="AC124" s="86">
        <v>43761</v>
      </c>
      <c r="AD124" s="9">
        <v>1</v>
      </c>
      <c r="AE124" s="86">
        <v>43763</v>
      </c>
      <c r="AF124" s="9">
        <v>1</v>
      </c>
      <c r="AG124" s="68"/>
      <c r="AH124" s="21"/>
      <c r="AI124" s="1">
        <f t="shared" si="16"/>
        <v>238781.81818181818</v>
      </c>
      <c r="AJ124" s="1">
        <f t="shared" si="17"/>
        <v>23878.18181818182</v>
      </c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</row>
    <row r="125" spans="1:58" s="48" customFormat="1">
      <c r="A125" s="42" t="s">
        <v>121</v>
      </c>
      <c r="B125" s="45" t="s">
        <v>1059</v>
      </c>
      <c r="C125" s="45" t="s">
        <v>1074</v>
      </c>
      <c r="D125" s="45" t="s">
        <v>1043</v>
      </c>
      <c r="E125" s="174"/>
      <c r="F125" s="45">
        <v>27.251999999999999</v>
      </c>
      <c r="G125" s="45">
        <v>20.155999999999999</v>
      </c>
      <c r="H125" s="45">
        <v>7.0960000000000001</v>
      </c>
      <c r="I125" s="36" t="s">
        <v>1060</v>
      </c>
      <c r="J125" s="91" t="s">
        <v>765</v>
      </c>
      <c r="K125" s="36" t="s">
        <v>1528</v>
      </c>
      <c r="L125" s="9" t="s">
        <v>417</v>
      </c>
      <c r="M125" s="55">
        <v>9457100</v>
      </c>
      <c r="N125" s="69">
        <f t="shared" si="18"/>
        <v>9457.1</v>
      </c>
      <c r="O125" s="53">
        <v>788000</v>
      </c>
      <c r="P125" s="52">
        <f t="shared" si="12"/>
        <v>26260</v>
      </c>
      <c r="Q125" s="1">
        <f t="shared" si="13"/>
        <v>236400</v>
      </c>
      <c r="R125" s="1" t="e">
        <f>VLOOKUP(A125,#REF!,7,0)</f>
        <v>#REF!</v>
      </c>
      <c r="S125" s="1" t="e">
        <f>VLOOKUP(A125,#REF!,8,0)</f>
        <v>#REF!</v>
      </c>
      <c r="T125" s="1" t="e">
        <f t="shared" si="19"/>
        <v>#REF!</v>
      </c>
      <c r="U125" s="13">
        <f t="shared" si="14"/>
        <v>262660</v>
      </c>
      <c r="V125" s="13">
        <f t="shared" si="25"/>
        <v>238780</v>
      </c>
      <c r="W125" s="13">
        <f t="shared" si="25"/>
        <v>23880</v>
      </c>
      <c r="X125" s="13">
        <f t="shared" si="22"/>
        <v>0</v>
      </c>
      <c r="Y125" s="13">
        <f t="shared" si="15"/>
        <v>2153860</v>
      </c>
      <c r="Z125" s="85" t="s">
        <v>1382</v>
      </c>
      <c r="AA125" s="102"/>
      <c r="AB125" s="14" t="s">
        <v>416</v>
      </c>
      <c r="AC125" s="86">
        <v>43761</v>
      </c>
      <c r="AD125" s="9">
        <v>1</v>
      </c>
      <c r="AE125" s="86">
        <v>43763</v>
      </c>
      <c r="AF125" s="9">
        <v>1</v>
      </c>
      <c r="AG125" s="68"/>
      <c r="AH125" s="21"/>
      <c r="AI125" s="1">
        <f t="shared" si="16"/>
        <v>238781.81818181818</v>
      </c>
      <c r="AJ125" s="1">
        <f t="shared" si="17"/>
        <v>23878.18181818182</v>
      </c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</row>
    <row r="126" spans="1:58" s="48" customFormat="1">
      <c r="A126" s="42" t="s">
        <v>122</v>
      </c>
      <c r="B126" s="45" t="s">
        <v>1660</v>
      </c>
      <c r="C126" s="45" t="s">
        <v>1262</v>
      </c>
      <c r="D126" s="45" t="s">
        <v>1263</v>
      </c>
      <c r="E126" s="174"/>
      <c r="F126" s="45">
        <v>27.251999999999999</v>
      </c>
      <c r="G126" s="45">
        <v>20.155999999999999</v>
      </c>
      <c r="H126" s="45">
        <v>7.0960000000000001</v>
      </c>
      <c r="I126" s="36" t="s">
        <v>1316</v>
      </c>
      <c r="J126" s="91" t="s">
        <v>766</v>
      </c>
      <c r="K126" s="36" t="s">
        <v>1529</v>
      </c>
      <c r="L126" s="9" t="s">
        <v>446</v>
      </c>
      <c r="M126" s="55">
        <v>9457100</v>
      </c>
      <c r="N126" s="69">
        <f t="shared" si="18"/>
        <v>9457.1</v>
      </c>
      <c r="O126" s="53">
        <v>788000</v>
      </c>
      <c r="P126" s="52">
        <f t="shared" si="12"/>
        <v>26260</v>
      </c>
      <c r="Q126" s="1">
        <f t="shared" si="13"/>
        <v>236400</v>
      </c>
      <c r="R126" s="1" t="e">
        <f>VLOOKUP(A126,#REF!,7,0)</f>
        <v>#REF!</v>
      </c>
      <c r="S126" s="1" t="e">
        <f>VLOOKUP(A126,#REF!,8,0)</f>
        <v>#REF!</v>
      </c>
      <c r="T126" s="1" t="e">
        <f t="shared" si="19"/>
        <v>#REF!</v>
      </c>
      <c r="U126" s="13">
        <f t="shared" si="14"/>
        <v>262660</v>
      </c>
      <c r="V126" s="13">
        <f t="shared" si="25"/>
        <v>238780</v>
      </c>
      <c r="W126" s="13">
        <f t="shared" si="25"/>
        <v>23880</v>
      </c>
      <c r="X126" s="13">
        <f t="shared" si="22"/>
        <v>0</v>
      </c>
      <c r="Y126" s="13">
        <f t="shared" si="15"/>
        <v>2153860</v>
      </c>
      <c r="Z126" s="85" t="s">
        <v>1382</v>
      </c>
      <c r="AA126" s="102" t="s">
        <v>1777</v>
      </c>
      <c r="AB126" s="14" t="s">
        <v>445</v>
      </c>
      <c r="AC126" s="86">
        <v>43763</v>
      </c>
      <c r="AD126" s="9">
        <v>1</v>
      </c>
      <c r="AE126" s="86">
        <v>43766</v>
      </c>
      <c r="AF126" s="9">
        <v>1</v>
      </c>
      <c r="AG126" s="68"/>
      <c r="AH126" s="21"/>
      <c r="AI126" s="1">
        <f t="shared" si="16"/>
        <v>238781.81818181818</v>
      </c>
      <c r="AJ126" s="1">
        <f t="shared" si="17"/>
        <v>23878.18181818182</v>
      </c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</row>
    <row r="127" spans="1:58" s="48" customFormat="1">
      <c r="A127" s="42" t="s">
        <v>123</v>
      </c>
      <c r="B127" s="45" t="s">
        <v>1241</v>
      </c>
      <c r="C127" s="45" t="s">
        <v>1074</v>
      </c>
      <c r="D127" s="45" t="s">
        <v>1057</v>
      </c>
      <c r="E127" s="174"/>
      <c r="F127" s="45">
        <v>27.251999999999999</v>
      </c>
      <c r="G127" s="45">
        <v>20.155999999999999</v>
      </c>
      <c r="H127" s="45">
        <v>7.0960000000000001</v>
      </c>
      <c r="I127" s="36" t="s">
        <v>1242</v>
      </c>
      <c r="J127" s="91" t="s">
        <v>767</v>
      </c>
      <c r="K127" s="36" t="s">
        <v>1530</v>
      </c>
      <c r="L127" s="9" t="s">
        <v>488</v>
      </c>
      <c r="M127" s="55">
        <v>9457100</v>
      </c>
      <c r="N127" s="69">
        <f t="shared" si="18"/>
        <v>9457.1</v>
      </c>
      <c r="O127" s="53">
        <v>788000</v>
      </c>
      <c r="P127" s="52">
        <f t="shared" si="12"/>
        <v>26260</v>
      </c>
      <c r="Q127" s="1">
        <f t="shared" si="13"/>
        <v>236400</v>
      </c>
      <c r="R127" s="1" t="e">
        <f>VLOOKUP(A127,#REF!,7,0)</f>
        <v>#REF!</v>
      </c>
      <c r="S127" s="1" t="e">
        <f>VLOOKUP(A127,#REF!,8,0)</f>
        <v>#REF!</v>
      </c>
      <c r="T127" s="1" t="e">
        <f t="shared" si="19"/>
        <v>#REF!</v>
      </c>
      <c r="U127" s="13">
        <f t="shared" si="14"/>
        <v>262660</v>
      </c>
      <c r="V127" s="13">
        <f>ROUNDUP(AI127,-1)</f>
        <v>238790</v>
      </c>
      <c r="W127" s="13">
        <f>ROUNDDOWN(AJ127,-1)</f>
        <v>23870</v>
      </c>
      <c r="X127" s="13">
        <f t="shared" si="22"/>
        <v>0</v>
      </c>
      <c r="Y127" s="13">
        <f t="shared" si="15"/>
        <v>2153860</v>
      </c>
      <c r="Z127" s="85" t="s">
        <v>1382</v>
      </c>
      <c r="AA127" s="102" t="s">
        <v>1790</v>
      </c>
      <c r="AB127" s="14" t="s">
        <v>487</v>
      </c>
      <c r="AC127" s="86">
        <v>43760</v>
      </c>
      <c r="AD127" s="9">
        <v>1</v>
      </c>
      <c r="AE127" s="86">
        <v>43763</v>
      </c>
      <c r="AF127" s="9">
        <v>1</v>
      </c>
      <c r="AG127" s="68"/>
      <c r="AH127" s="21"/>
      <c r="AI127" s="1">
        <f t="shared" si="16"/>
        <v>238781.81818181818</v>
      </c>
      <c r="AJ127" s="1">
        <f t="shared" si="17"/>
        <v>23878.18181818182</v>
      </c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</row>
    <row r="128" spans="1:58" s="21" customFormat="1">
      <c r="A128" s="2" t="s">
        <v>124</v>
      </c>
      <c r="B128" s="17" t="s">
        <v>1481</v>
      </c>
      <c r="C128" s="17" t="s">
        <v>1482</v>
      </c>
      <c r="D128" s="17" t="s">
        <v>1483</v>
      </c>
      <c r="E128" s="175"/>
      <c r="F128" s="45">
        <v>27.251999999999999</v>
      </c>
      <c r="G128" s="45">
        <v>20.155999999999999</v>
      </c>
      <c r="H128" s="45">
        <v>7.0960000000000001</v>
      </c>
      <c r="I128" s="12" t="s">
        <v>1484</v>
      </c>
      <c r="J128" s="91" t="s">
        <v>768</v>
      </c>
      <c r="K128" s="12" t="s">
        <v>1531</v>
      </c>
      <c r="L128" s="9" t="s">
        <v>547</v>
      </c>
      <c r="M128" s="55">
        <v>9457100</v>
      </c>
      <c r="N128" s="69">
        <f t="shared" si="18"/>
        <v>9457.1</v>
      </c>
      <c r="O128" s="53">
        <v>788000</v>
      </c>
      <c r="P128" s="52">
        <f t="shared" si="12"/>
        <v>26260</v>
      </c>
      <c r="Q128" s="1">
        <f t="shared" si="13"/>
        <v>236400</v>
      </c>
      <c r="R128" s="1" t="e">
        <f>VLOOKUP(A128,#REF!,7,0)</f>
        <v>#REF!</v>
      </c>
      <c r="S128" s="1" t="e">
        <f>VLOOKUP(A128,#REF!,8,0)</f>
        <v>#REF!</v>
      </c>
      <c r="T128" s="1" t="e">
        <f t="shared" si="19"/>
        <v>#REF!</v>
      </c>
      <c r="U128" s="13">
        <f t="shared" si="14"/>
        <v>262660</v>
      </c>
      <c r="V128" s="13">
        <f t="shared" ref="V128:W131" si="26">ROUND(AI128,-1)</f>
        <v>238780</v>
      </c>
      <c r="W128" s="13">
        <f t="shared" si="26"/>
        <v>23880</v>
      </c>
      <c r="X128" s="13">
        <f t="shared" si="22"/>
        <v>0</v>
      </c>
      <c r="Y128" s="13">
        <f t="shared" si="15"/>
        <v>2153860</v>
      </c>
      <c r="Z128" s="13"/>
      <c r="AA128" s="102" t="s">
        <v>1777</v>
      </c>
      <c r="AB128" s="14" t="s">
        <v>1378</v>
      </c>
      <c r="AC128" s="86">
        <v>43766</v>
      </c>
      <c r="AD128" s="9">
        <v>1</v>
      </c>
      <c r="AE128" s="86">
        <v>43767</v>
      </c>
      <c r="AF128" s="9">
        <v>1</v>
      </c>
      <c r="AG128" s="68"/>
      <c r="AI128" s="1">
        <f t="shared" si="16"/>
        <v>238781.81818181818</v>
      </c>
      <c r="AJ128" s="1">
        <f t="shared" si="17"/>
        <v>23878.18181818182</v>
      </c>
    </row>
    <row r="129" spans="1:58" s="21" customFormat="1">
      <c r="A129" s="37" t="s">
        <v>125</v>
      </c>
      <c r="B129" s="98" t="s">
        <v>1492</v>
      </c>
      <c r="C129" s="98" t="s">
        <v>1684</v>
      </c>
      <c r="D129" s="98" t="s">
        <v>1701</v>
      </c>
      <c r="E129" s="176"/>
      <c r="F129" s="45">
        <v>27.251999999999999</v>
      </c>
      <c r="G129" s="45">
        <v>20.155999999999999</v>
      </c>
      <c r="H129" s="45">
        <v>7.0960000000000001</v>
      </c>
      <c r="I129" s="99" t="s">
        <v>1702</v>
      </c>
      <c r="J129" s="100" t="s">
        <v>769</v>
      </c>
      <c r="K129" s="99" t="s">
        <v>1532</v>
      </c>
      <c r="L129" s="87" t="s">
        <v>401</v>
      </c>
      <c r="M129" s="55">
        <v>9457100</v>
      </c>
      <c r="N129" s="69">
        <f t="shared" si="18"/>
        <v>9457.1</v>
      </c>
      <c r="O129" s="53">
        <v>788000</v>
      </c>
      <c r="P129" s="52">
        <f t="shared" si="12"/>
        <v>26260</v>
      </c>
      <c r="Q129" s="1">
        <f t="shared" si="13"/>
        <v>236400</v>
      </c>
      <c r="R129" s="1" t="e">
        <f>VLOOKUP(A129,#REF!,7,0)</f>
        <v>#REF!</v>
      </c>
      <c r="S129" s="1" t="e">
        <f>VLOOKUP(A129,#REF!,8,0)</f>
        <v>#REF!</v>
      </c>
      <c r="T129" s="1" t="e">
        <f t="shared" si="19"/>
        <v>#REF!</v>
      </c>
      <c r="U129" s="13">
        <f t="shared" si="14"/>
        <v>262660</v>
      </c>
      <c r="V129" s="13">
        <f t="shared" si="26"/>
        <v>238780</v>
      </c>
      <c r="W129" s="13">
        <f t="shared" si="26"/>
        <v>23880</v>
      </c>
      <c r="X129" s="13">
        <f t="shared" si="22"/>
        <v>0</v>
      </c>
      <c r="Y129" s="13">
        <f t="shared" si="15"/>
        <v>2153860</v>
      </c>
      <c r="Z129" s="13"/>
      <c r="AA129" s="102" t="s">
        <v>1777</v>
      </c>
      <c r="AB129" s="14" t="s">
        <v>1378</v>
      </c>
      <c r="AC129" s="86">
        <v>43766</v>
      </c>
      <c r="AD129" s="9">
        <v>1</v>
      </c>
      <c r="AE129" s="86">
        <v>43767</v>
      </c>
      <c r="AF129" s="9">
        <v>1</v>
      </c>
      <c r="AG129" s="68"/>
      <c r="AI129" s="1">
        <f t="shared" si="16"/>
        <v>238781.81818181818</v>
      </c>
      <c r="AJ129" s="1">
        <f t="shared" si="17"/>
        <v>23878.18181818182</v>
      </c>
    </row>
    <row r="130" spans="1:58" s="48" customFormat="1">
      <c r="A130" s="42" t="s">
        <v>126</v>
      </c>
      <c r="B130" s="45" t="s">
        <v>1230</v>
      </c>
      <c r="C130" s="45" t="s">
        <v>1183</v>
      </c>
      <c r="D130" s="45" t="s">
        <v>1231</v>
      </c>
      <c r="E130" s="174"/>
      <c r="F130" s="45">
        <v>27.251999999999999</v>
      </c>
      <c r="G130" s="45">
        <v>20.155999999999999</v>
      </c>
      <c r="H130" s="45">
        <v>7.0960000000000001</v>
      </c>
      <c r="I130" s="36" t="s">
        <v>1232</v>
      </c>
      <c r="J130" s="91" t="s">
        <v>610</v>
      </c>
      <c r="K130" s="36" t="s">
        <v>609</v>
      </c>
      <c r="L130" s="9" t="s">
        <v>612</v>
      </c>
      <c r="M130" s="55">
        <v>9457100</v>
      </c>
      <c r="N130" s="69">
        <f t="shared" si="18"/>
        <v>9457.1</v>
      </c>
      <c r="O130" s="53">
        <v>788000</v>
      </c>
      <c r="P130" s="52">
        <f t="shared" si="12"/>
        <v>26260</v>
      </c>
      <c r="Q130" s="1">
        <f t="shared" si="13"/>
        <v>236400</v>
      </c>
      <c r="R130" s="1" t="e">
        <f>VLOOKUP(A130,#REF!,7,0)</f>
        <v>#REF!</v>
      </c>
      <c r="S130" s="1" t="e">
        <f>VLOOKUP(A130,#REF!,8,0)</f>
        <v>#REF!</v>
      </c>
      <c r="T130" s="1" t="e">
        <f t="shared" si="19"/>
        <v>#REF!</v>
      </c>
      <c r="U130" s="13">
        <f t="shared" si="14"/>
        <v>262660</v>
      </c>
      <c r="V130" s="13">
        <f>ROUNDUP(AI130,-1)</f>
        <v>238790</v>
      </c>
      <c r="W130" s="13">
        <f>ROUNDDOWN(AJ130,-1)</f>
        <v>23870</v>
      </c>
      <c r="X130" s="13">
        <f t="shared" si="22"/>
        <v>0</v>
      </c>
      <c r="Y130" s="61">
        <f t="shared" si="15"/>
        <v>2153860</v>
      </c>
      <c r="Z130" s="85" t="s">
        <v>1382</v>
      </c>
      <c r="AA130" s="102" t="s">
        <v>1626</v>
      </c>
      <c r="AB130" s="14" t="s">
        <v>611</v>
      </c>
      <c r="AC130" s="86">
        <v>43768</v>
      </c>
      <c r="AD130" s="9">
        <v>1</v>
      </c>
      <c r="AE130" s="86">
        <v>43769</v>
      </c>
      <c r="AF130" s="9">
        <v>1</v>
      </c>
      <c r="AG130" s="68"/>
      <c r="AH130" s="21"/>
      <c r="AI130" s="1">
        <f t="shared" si="16"/>
        <v>238781.81818181818</v>
      </c>
      <c r="AJ130" s="1">
        <f t="shared" si="17"/>
        <v>23878.18181818182</v>
      </c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</row>
    <row r="131" spans="1:58" s="48" customFormat="1">
      <c r="A131" s="42" t="s">
        <v>127</v>
      </c>
      <c r="B131" s="45" t="s">
        <v>1214</v>
      </c>
      <c r="C131" s="45" t="s">
        <v>1074</v>
      </c>
      <c r="D131" s="45" t="s">
        <v>1043</v>
      </c>
      <c r="E131" s="174"/>
      <c r="F131" s="45">
        <v>27.251999999999999</v>
      </c>
      <c r="G131" s="45">
        <v>20.155999999999999</v>
      </c>
      <c r="H131" s="45">
        <v>7.0960000000000001</v>
      </c>
      <c r="I131" s="36" t="s">
        <v>1215</v>
      </c>
      <c r="J131" s="9" t="s">
        <v>875</v>
      </c>
      <c r="K131" s="36" t="s">
        <v>874</v>
      </c>
      <c r="L131" s="9" t="s">
        <v>877</v>
      </c>
      <c r="M131" s="55">
        <v>9457100</v>
      </c>
      <c r="N131" s="69">
        <f t="shared" si="18"/>
        <v>9457.1</v>
      </c>
      <c r="O131" s="53">
        <v>788000</v>
      </c>
      <c r="P131" s="52">
        <f t="shared" si="12"/>
        <v>26260</v>
      </c>
      <c r="Q131" s="1">
        <f t="shared" si="13"/>
        <v>236400</v>
      </c>
      <c r="R131" s="1" t="e">
        <f>VLOOKUP(A131,#REF!,7,0)</f>
        <v>#REF!</v>
      </c>
      <c r="S131" s="1" t="e">
        <f>VLOOKUP(A131,#REF!,8,0)</f>
        <v>#REF!</v>
      </c>
      <c r="T131" s="1" t="e">
        <f t="shared" si="19"/>
        <v>#REF!</v>
      </c>
      <c r="U131" s="13">
        <f t="shared" si="14"/>
        <v>262660</v>
      </c>
      <c r="V131" s="13">
        <f t="shared" si="26"/>
        <v>238780</v>
      </c>
      <c r="W131" s="13">
        <f t="shared" si="26"/>
        <v>23880</v>
      </c>
      <c r="X131" s="13">
        <f t="shared" si="22"/>
        <v>0</v>
      </c>
      <c r="Y131" s="13">
        <f t="shared" si="15"/>
        <v>2153860</v>
      </c>
      <c r="Z131" s="85" t="s">
        <v>1382</v>
      </c>
      <c r="AA131" s="102" t="s">
        <v>1626</v>
      </c>
      <c r="AB131" s="14" t="s">
        <v>876</v>
      </c>
      <c r="AC131" s="86">
        <v>43769</v>
      </c>
      <c r="AD131" s="9">
        <v>1</v>
      </c>
      <c r="AE131" s="86">
        <v>43770</v>
      </c>
      <c r="AF131" s="9">
        <v>1</v>
      </c>
      <c r="AG131" s="68"/>
      <c r="AH131" s="21"/>
      <c r="AI131" s="1">
        <f t="shared" si="16"/>
        <v>238781.81818181818</v>
      </c>
      <c r="AJ131" s="1">
        <f t="shared" si="17"/>
        <v>23878.18181818182</v>
      </c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</row>
    <row r="132" spans="1:58" s="48" customFormat="1">
      <c r="A132" s="42" t="s">
        <v>128</v>
      </c>
      <c r="B132" s="45" t="s">
        <v>1133</v>
      </c>
      <c r="C132" s="45" t="s">
        <v>1074</v>
      </c>
      <c r="D132" s="45" t="s">
        <v>1134</v>
      </c>
      <c r="E132" s="174"/>
      <c r="F132" s="45">
        <v>27.251999999999999</v>
      </c>
      <c r="G132" s="45">
        <v>20.155999999999999</v>
      </c>
      <c r="H132" s="45">
        <v>7.0960000000000001</v>
      </c>
      <c r="I132" s="36" t="s">
        <v>1135</v>
      </c>
      <c r="J132" s="91" t="s">
        <v>770</v>
      </c>
      <c r="K132" s="36" t="s">
        <v>1533</v>
      </c>
      <c r="L132" s="9" t="s">
        <v>454</v>
      </c>
      <c r="M132" s="55">
        <v>9457100</v>
      </c>
      <c r="N132" s="69">
        <f t="shared" si="18"/>
        <v>9457.1</v>
      </c>
      <c r="O132" s="53">
        <v>788000</v>
      </c>
      <c r="P132" s="52">
        <f t="shared" ref="P132:P195" si="27">ROUNDDOWN(O132/30,-1)</f>
        <v>26260</v>
      </c>
      <c r="Q132" s="1">
        <f t="shared" ref="Q132:Q195" si="28">O132*0.3</f>
        <v>236400</v>
      </c>
      <c r="R132" s="1" t="e">
        <f>VLOOKUP(A132,#REF!,7,0)</f>
        <v>#REF!</v>
      </c>
      <c r="S132" s="1" t="e">
        <f>VLOOKUP(A132,#REF!,8,0)</f>
        <v>#REF!</v>
      </c>
      <c r="T132" s="1" t="e">
        <f t="shared" si="19"/>
        <v>#REF!</v>
      </c>
      <c r="U132" s="13">
        <f t="shared" ref="U132:U195" si="29">P132+Q132</f>
        <v>262660</v>
      </c>
      <c r="V132" s="13">
        <f>ROUNDUP(AI132,-1)</f>
        <v>238790</v>
      </c>
      <c r="W132" s="13">
        <f>ROUNDDOWN(AJ132,-1)</f>
        <v>23870</v>
      </c>
      <c r="X132" s="13">
        <f t="shared" si="22"/>
        <v>0</v>
      </c>
      <c r="Y132" s="13">
        <f t="shared" ref="Y132:Y195" si="30">(Q132*8)+U132</f>
        <v>2153860</v>
      </c>
      <c r="Z132" s="85" t="s">
        <v>1382</v>
      </c>
      <c r="AA132" s="102" t="s">
        <v>1626</v>
      </c>
      <c r="AB132" s="14" t="s">
        <v>452</v>
      </c>
      <c r="AC132" s="86">
        <v>43767</v>
      </c>
      <c r="AD132" s="9">
        <v>1</v>
      </c>
      <c r="AE132" s="86">
        <v>43768</v>
      </c>
      <c r="AF132" s="9">
        <v>1</v>
      </c>
      <c r="AG132" s="68"/>
      <c r="AH132" s="21"/>
      <c r="AI132" s="1">
        <f t="shared" ref="AI132:AI195" si="31">U132-AJ132</f>
        <v>238781.81818181818</v>
      </c>
      <c r="AJ132" s="1">
        <f t="shared" ref="AJ132:AJ195" si="32">U132/11</f>
        <v>23878.18181818182</v>
      </c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</row>
    <row r="133" spans="1:58" s="48" customFormat="1">
      <c r="A133" s="42" t="s">
        <v>129</v>
      </c>
      <c r="B133" s="45" t="s">
        <v>1124</v>
      </c>
      <c r="C133" s="45" t="s">
        <v>1096</v>
      </c>
      <c r="D133" s="45" t="s">
        <v>1125</v>
      </c>
      <c r="E133" s="174"/>
      <c r="F133" s="45">
        <v>27.251999999999999</v>
      </c>
      <c r="G133" s="45">
        <v>20.155999999999999</v>
      </c>
      <c r="H133" s="45">
        <v>7.0960000000000001</v>
      </c>
      <c r="I133" s="36" t="s">
        <v>1126</v>
      </c>
      <c r="J133" s="91" t="s">
        <v>771</v>
      </c>
      <c r="K133" s="36" t="s">
        <v>1534</v>
      </c>
      <c r="L133" s="9" t="s">
        <v>409</v>
      </c>
      <c r="M133" s="55">
        <v>9457100</v>
      </c>
      <c r="N133" s="69">
        <f t="shared" ref="N133:N196" si="33">M133/1000</f>
        <v>9457.1</v>
      </c>
      <c r="O133" s="53">
        <v>788000</v>
      </c>
      <c r="P133" s="52">
        <f t="shared" si="27"/>
        <v>26260</v>
      </c>
      <c r="Q133" s="1">
        <f t="shared" si="28"/>
        <v>236400</v>
      </c>
      <c r="R133" s="1" t="e">
        <f>VLOOKUP(A133,#REF!,7,0)</f>
        <v>#REF!</v>
      </c>
      <c r="S133" s="1" t="e">
        <f>VLOOKUP(A133,#REF!,8,0)</f>
        <v>#REF!</v>
      </c>
      <c r="T133" s="1" t="e">
        <f t="shared" ref="T133:T196" si="34">Q133-R133-S133</f>
        <v>#REF!</v>
      </c>
      <c r="U133" s="13">
        <f t="shared" si="29"/>
        <v>262660</v>
      </c>
      <c r="V133" s="13">
        <f>ROUND(AI133,-1)</f>
        <v>238780</v>
      </c>
      <c r="W133" s="13">
        <f>ROUND(AJ133,-1)</f>
        <v>23880</v>
      </c>
      <c r="X133" s="13">
        <f t="shared" si="22"/>
        <v>0</v>
      </c>
      <c r="Y133" s="13">
        <f t="shared" si="30"/>
        <v>2153860</v>
      </c>
      <c r="Z133" s="85" t="s">
        <v>1382</v>
      </c>
      <c r="AA133" s="102" t="s">
        <v>1626</v>
      </c>
      <c r="AB133" s="14" t="s">
        <v>408</v>
      </c>
      <c r="AC133" s="86">
        <v>43769</v>
      </c>
      <c r="AD133" s="9">
        <v>1</v>
      </c>
      <c r="AE133" s="86">
        <v>43770</v>
      </c>
      <c r="AF133" s="9">
        <v>1</v>
      </c>
      <c r="AG133" s="68"/>
      <c r="AH133" s="21"/>
      <c r="AI133" s="1">
        <f t="shared" si="31"/>
        <v>238781.81818181818</v>
      </c>
      <c r="AJ133" s="1">
        <f t="shared" si="32"/>
        <v>23878.18181818182</v>
      </c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</row>
    <row r="134" spans="1:58" s="48" customFormat="1">
      <c r="A134" s="42" t="s">
        <v>130</v>
      </c>
      <c r="B134" s="45" t="s">
        <v>1127</v>
      </c>
      <c r="C134" s="45" t="s">
        <v>1074</v>
      </c>
      <c r="D134" s="45" t="s">
        <v>1043</v>
      </c>
      <c r="E134" s="174"/>
      <c r="F134" s="45">
        <v>27.251999999999999</v>
      </c>
      <c r="G134" s="45">
        <v>20.155999999999999</v>
      </c>
      <c r="H134" s="45">
        <v>7.0960000000000001</v>
      </c>
      <c r="I134" s="36" t="s">
        <v>1129</v>
      </c>
      <c r="J134" s="9" t="s">
        <v>879</v>
      </c>
      <c r="K134" s="36" t="s">
        <v>878</v>
      </c>
      <c r="L134" s="9" t="s">
        <v>1379</v>
      </c>
      <c r="M134" s="55">
        <v>9457100</v>
      </c>
      <c r="N134" s="69">
        <f t="shared" si="33"/>
        <v>9457.1</v>
      </c>
      <c r="O134" s="53">
        <v>788000</v>
      </c>
      <c r="P134" s="52">
        <f t="shared" si="27"/>
        <v>26260</v>
      </c>
      <c r="Q134" s="1">
        <f t="shared" si="28"/>
        <v>236400</v>
      </c>
      <c r="R134" s="1" t="e">
        <f>VLOOKUP(A134,#REF!,7,0)</f>
        <v>#REF!</v>
      </c>
      <c r="S134" s="1" t="e">
        <f>VLOOKUP(A134,#REF!,8,0)</f>
        <v>#REF!</v>
      </c>
      <c r="T134" s="1" t="e">
        <f t="shared" si="34"/>
        <v>#REF!</v>
      </c>
      <c r="U134" s="13">
        <f t="shared" si="29"/>
        <v>262660</v>
      </c>
      <c r="V134" s="13">
        <f>ROUNDUP(AI134,-1)</f>
        <v>238790</v>
      </c>
      <c r="W134" s="13">
        <f>ROUNDDOWN(AJ134,-1)</f>
        <v>23870</v>
      </c>
      <c r="X134" s="13">
        <f t="shared" si="22"/>
        <v>0</v>
      </c>
      <c r="Y134" s="13">
        <f t="shared" si="30"/>
        <v>2153860</v>
      </c>
      <c r="Z134" s="85" t="s">
        <v>1382</v>
      </c>
      <c r="AA134" s="102" t="s">
        <v>1791</v>
      </c>
      <c r="AB134" s="14" t="s">
        <v>880</v>
      </c>
      <c r="AC134" s="86">
        <v>43767</v>
      </c>
      <c r="AD134" s="9">
        <v>1</v>
      </c>
      <c r="AE134" s="86">
        <v>43768</v>
      </c>
      <c r="AF134" s="9">
        <v>1</v>
      </c>
      <c r="AG134" s="68"/>
      <c r="AH134" s="21" t="s">
        <v>1025</v>
      </c>
      <c r="AI134" s="1">
        <f t="shared" si="31"/>
        <v>238781.81818181818</v>
      </c>
      <c r="AJ134" s="1">
        <f t="shared" si="32"/>
        <v>23878.18181818182</v>
      </c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</row>
    <row r="135" spans="1:58" s="48" customFormat="1">
      <c r="A135" s="42" t="s">
        <v>131</v>
      </c>
      <c r="B135" s="45" t="s">
        <v>1127</v>
      </c>
      <c r="C135" s="45" t="s">
        <v>1074</v>
      </c>
      <c r="D135" s="45" t="s">
        <v>1043</v>
      </c>
      <c r="E135" s="174"/>
      <c r="F135" s="45">
        <v>27.251999999999999</v>
      </c>
      <c r="G135" s="45">
        <v>20.155999999999999</v>
      </c>
      <c r="H135" s="45">
        <v>7.0960000000000001</v>
      </c>
      <c r="I135" s="36" t="s">
        <v>1129</v>
      </c>
      <c r="J135" s="9" t="s">
        <v>879</v>
      </c>
      <c r="K135" s="36" t="s">
        <v>878</v>
      </c>
      <c r="L135" s="9" t="s">
        <v>1379</v>
      </c>
      <c r="M135" s="55">
        <v>9457100</v>
      </c>
      <c r="N135" s="69">
        <f t="shared" si="33"/>
        <v>9457.1</v>
      </c>
      <c r="O135" s="53">
        <v>788000</v>
      </c>
      <c r="P135" s="52">
        <f t="shared" si="27"/>
        <v>26260</v>
      </c>
      <c r="Q135" s="1">
        <f t="shared" si="28"/>
        <v>236400</v>
      </c>
      <c r="R135" s="1" t="e">
        <f>VLOOKUP(A135,#REF!,7,0)</f>
        <v>#REF!</v>
      </c>
      <c r="S135" s="1" t="e">
        <f>VLOOKUP(A135,#REF!,8,0)</f>
        <v>#REF!</v>
      </c>
      <c r="T135" s="1" t="e">
        <f t="shared" si="34"/>
        <v>#REF!</v>
      </c>
      <c r="U135" s="13">
        <f t="shared" si="29"/>
        <v>262660</v>
      </c>
      <c r="V135" s="13">
        <f>ROUNDUP(AI135,-1)</f>
        <v>238790</v>
      </c>
      <c r="W135" s="13">
        <f>ROUNDDOWN(AJ135,-1)</f>
        <v>23870</v>
      </c>
      <c r="X135" s="13">
        <f t="shared" si="22"/>
        <v>0</v>
      </c>
      <c r="Y135" s="13">
        <f t="shared" si="30"/>
        <v>2153860</v>
      </c>
      <c r="Z135" s="85" t="s">
        <v>1382</v>
      </c>
      <c r="AA135" s="102"/>
      <c r="AB135" s="14" t="s">
        <v>880</v>
      </c>
      <c r="AC135" s="86">
        <v>43767</v>
      </c>
      <c r="AD135" s="9">
        <v>1</v>
      </c>
      <c r="AE135" s="86">
        <v>43768</v>
      </c>
      <c r="AF135" s="9">
        <v>1</v>
      </c>
      <c r="AG135" s="68"/>
      <c r="AH135" s="21"/>
      <c r="AI135" s="1">
        <f t="shared" si="31"/>
        <v>238781.81818181818</v>
      </c>
      <c r="AJ135" s="1">
        <f t="shared" si="32"/>
        <v>23878.18181818182</v>
      </c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</row>
    <row r="136" spans="1:58" s="21" customFormat="1">
      <c r="A136" s="2" t="s">
        <v>132</v>
      </c>
      <c r="B136" s="17" t="s">
        <v>1392</v>
      </c>
      <c r="C136" s="17" t="s">
        <v>1389</v>
      </c>
      <c r="D136" s="17" t="s">
        <v>1393</v>
      </c>
      <c r="E136" s="175"/>
      <c r="F136" s="45">
        <v>27.251999999999999</v>
      </c>
      <c r="G136" s="45">
        <v>20.155999999999999</v>
      </c>
      <c r="H136" s="45">
        <v>7.0960000000000001</v>
      </c>
      <c r="I136" s="12" t="s">
        <v>1394</v>
      </c>
      <c r="J136" s="91" t="s">
        <v>614</v>
      </c>
      <c r="K136" s="12" t="s">
        <v>613</v>
      </c>
      <c r="L136" s="9" t="s">
        <v>616</v>
      </c>
      <c r="M136" s="55">
        <v>8907100</v>
      </c>
      <c r="N136" s="69">
        <f t="shared" si="33"/>
        <v>8907.1</v>
      </c>
      <c r="O136" s="53">
        <v>742200</v>
      </c>
      <c r="P136" s="52">
        <f t="shared" si="27"/>
        <v>24740</v>
      </c>
      <c r="Q136" s="1">
        <f t="shared" si="28"/>
        <v>222660</v>
      </c>
      <c r="R136" s="1" t="e">
        <f>VLOOKUP(A136,#REF!,7,0)</f>
        <v>#REF!</v>
      </c>
      <c r="S136" s="1" t="e">
        <f>VLOOKUP(A136,#REF!,8,0)</f>
        <v>#REF!</v>
      </c>
      <c r="T136" s="1" t="e">
        <f t="shared" si="34"/>
        <v>#REF!</v>
      </c>
      <c r="U136" s="13">
        <f t="shared" si="29"/>
        <v>247400</v>
      </c>
      <c r="V136" s="13">
        <f t="shared" ref="V136:W143" si="35">ROUND(AI136,-1)</f>
        <v>224910</v>
      </c>
      <c r="W136" s="13">
        <f t="shared" si="35"/>
        <v>22490</v>
      </c>
      <c r="X136" s="13">
        <f t="shared" si="22"/>
        <v>0</v>
      </c>
      <c r="Y136" s="61">
        <f t="shared" si="30"/>
        <v>2028680</v>
      </c>
      <c r="Z136" s="61"/>
      <c r="AA136" s="102" t="s">
        <v>1777</v>
      </c>
      <c r="AB136" s="14" t="s">
        <v>615</v>
      </c>
      <c r="AC136" s="86">
        <v>43768</v>
      </c>
      <c r="AD136" s="9">
        <v>1</v>
      </c>
      <c r="AE136" s="86">
        <v>43769</v>
      </c>
      <c r="AF136" s="9">
        <v>1</v>
      </c>
      <c r="AG136" s="68"/>
      <c r="AI136" s="1">
        <f t="shared" si="31"/>
        <v>224909.09090909091</v>
      </c>
      <c r="AJ136" s="1">
        <f t="shared" si="32"/>
        <v>22490.909090909092</v>
      </c>
    </row>
    <row r="137" spans="1:58" s="48" customFormat="1">
      <c r="A137" s="42" t="s">
        <v>133</v>
      </c>
      <c r="B137" s="45" t="s">
        <v>1300</v>
      </c>
      <c r="C137" s="45" t="s">
        <v>1262</v>
      </c>
      <c r="D137" s="45" t="s">
        <v>1263</v>
      </c>
      <c r="E137" s="174"/>
      <c r="F137" s="45">
        <v>27.251999999999999</v>
      </c>
      <c r="G137" s="45">
        <v>20.155999999999999</v>
      </c>
      <c r="H137" s="45">
        <v>7.0960000000000001</v>
      </c>
      <c r="I137" s="36" t="s">
        <v>1301</v>
      </c>
      <c r="J137" s="9" t="s">
        <v>963</v>
      </c>
      <c r="K137" s="36" t="s">
        <v>1535</v>
      </c>
      <c r="L137" s="9" t="s">
        <v>882</v>
      </c>
      <c r="M137" s="55">
        <v>8549600</v>
      </c>
      <c r="N137" s="69">
        <f t="shared" si="33"/>
        <v>8549.6</v>
      </c>
      <c r="O137" s="53">
        <v>712400</v>
      </c>
      <c r="P137" s="52">
        <f t="shared" si="27"/>
        <v>23740</v>
      </c>
      <c r="Q137" s="1">
        <f t="shared" si="28"/>
        <v>213720</v>
      </c>
      <c r="R137" s="1" t="e">
        <f>VLOOKUP(A137,#REF!,7,0)</f>
        <v>#REF!</v>
      </c>
      <c r="S137" s="1" t="e">
        <f>VLOOKUP(A137,#REF!,8,0)</f>
        <v>#REF!</v>
      </c>
      <c r="T137" s="1" t="e">
        <f t="shared" si="34"/>
        <v>#REF!</v>
      </c>
      <c r="U137" s="13">
        <f t="shared" si="29"/>
        <v>237460</v>
      </c>
      <c r="V137" s="13">
        <f>ROUNDUP(AI137,-1)</f>
        <v>215880</v>
      </c>
      <c r="W137" s="13">
        <f>ROUNDDOWN(AJ137,-1)</f>
        <v>21580</v>
      </c>
      <c r="X137" s="13">
        <f t="shared" si="22"/>
        <v>0</v>
      </c>
      <c r="Y137" s="61">
        <f t="shared" si="30"/>
        <v>1947220</v>
      </c>
      <c r="Z137" s="89" t="s">
        <v>1302</v>
      </c>
      <c r="AA137" s="102" t="s">
        <v>1777</v>
      </c>
      <c r="AB137" s="14" t="s">
        <v>881</v>
      </c>
      <c r="AC137" s="86">
        <v>43768</v>
      </c>
      <c r="AD137" s="9">
        <v>1</v>
      </c>
      <c r="AE137" s="86">
        <v>43769</v>
      </c>
      <c r="AF137" s="9">
        <v>1</v>
      </c>
      <c r="AG137" s="68"/>
      <c r="AH137" s="78" t="s">
        <v>883</v>
      </c>
      <c r="AI137" s="1">
        <f t="shared" si="31"/>
        <v>215872.72727272726</v>
      </c>
      <c r="AJ137" s="1">
        <f t="shared" si="32"/>
        <v>21587.272727272728</v>
      </c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</row>
    <row r="138" spans="1:58" s="35" customFormat="1" hidden="1">
      <c r="A138" s="25" t="s">
        <v>134</v>
      </c>
      <c r="B138" s="26"/>
      <c r="C138" s="26"/>
      <c r="D138" s="26"/>
      <c r="E138" s="26"/>
      <c r="F138" s="26">
        <v>27.251999999999999</v>
      </c>
      <c r="G138" s="26">
        <v>20.155999999999999</v>
      </c>
      <c r="H138" s="26">
        <v>7.0960000000000001</v>
      </c>
      <c r="I138" s="11"/>
      <c r="J138" s="11"/>
      <c r="K138" s="11"/>
      <c r="L138" s="11"/>
      <c r="M138" s="131">
        <v>8192100</v>
      </c>
      <c r="N138" s="132">
        <f t="shared" si="33"/>
        <v>8192.1</v>
      </c>
      <c r="O138" s="133">
        <v>682600</v>
      </c>
      <c r="P138" s="134">
        <f t="shared" si="27"/>
        <v>22750</v>
      </c>
      <c r="Q138" s="135">
        <f t="shared" si="28"/>
        <v>204780</v>
      </c>
      <c r="R138" s="135" t="e">
        <f>VLOOKUP(A138,#REF!,7,0)</f>
        <v>#REF!</v>
      </c>
      <c r="S138" s="135" t="e">
        <f>VLOOKUP(A138,#REF!,8,0)</f>
        <v>#REF!</v>
      </c>
      <c r="T138" s="135" t="e">
        <f t="shared" si="34"/>
        <v>#REF!</v>
      </c>
      <c r="U138" s="34">
        <f t="shared" si="29"/>
        <v>227530</v>
      </c>
      <c r="V138" s="34">
        <f t="shared" si="35"/>
        <v>206850</v>
      </c>
      <c r="W138" s="34">
        <f t="shared" si="35"/>
        <v>20680</v>
      </c>
      <c r="X138" s="34">
        <f t="shared" si="22"/>
        <v>0</v>
      </c>
      <c r="Y138" s="34">
        <f t="shared" si="30"/>
        <v>1865770</v>
      </c>
      <c r="Z138" s="34"/>
      <c r="AA138" s="136"/>
      <c r="AC138" s="137"/>
      <c r="AD138" s="11"/>
      <c r="AE138" s="137"/>
      <c r="AF138" s="11"/>
      <c r="AG138" s="138"/>
      <c r="AI138" s="135">
        <f t="shared" si="31"/>
        <v>206845.45454545453</v>
      </c>
      <c r="AJ138" s="135">
        <f t="shared" si="32"/>
        <v>20684.545454545456</v>
      </c>
    </row>
    <row r="139" spans="1:58" s="21" customFormat="1">
      <c r="A139" s="40" t="s">
        <v>135</v>
      </c>
      <c r="B139" s="17" t="s">
        <v>1645</v>
      </c>
      <c r="C139" s="17"/>
      <c r="D139" s="17"/>
      <c r="E139" s="175" t="s">
        <v>1704</v>
      </c>
      <c r="F139" s="45">
        <v>27.251999999999999</v>
      </c>
      <c r="G139" s="45">
        <v>20.155999999999999</v>
      </c>
      <c r="H139" s="45">
        <v>7.0960000000000001</v>
      </c>
      <c r="I139" s="12" t="s">
        <v>1489</v>
      </c>
      <c r="J139" s="91" t="s">
        <v>772</v>
      </c>
      <c r="K139" s="12" t="s">
        <v>1536</v>
      </c>
      <c r="L139" s="9" t="s">
        <v>365</v>
      </c>
      <c r="M139" s="55">
        <v>7807100</v>
      </c>
      <c r="N139" s="69">
        <f t="shared" si="33"/>
        <v>7807.1</v>
      </c>
      <c r="O139" s="53">
        <v>650500</v>
      </c>
      <c r="P139" s="52">
        <f t="shared" si="27"/>
        <v>21680</v>
      </c>
      <c r="Q139" s="1">
        <f t="shared" si="28"/>
        <v>195150</v>
      </c>
      <c r="R139" s="1" t="e">
        <f>VLOOKUP(A139,#REF!,7,0)</f>
        <v>#REF!</v>
      </c>
      <c r="S139" s="1" t="e">
        <f>VLOOKUP(A139,#REF!,8,0)</f>
        <v>#REF!</v>
      </c>
      <c r="T139" s="1" t="e">
        <f t="shared" si="34"/>
        <v>#REF!</v>
      </c>
      <c r="U139" s="13">
        <f t="shared" si="29"/>
        <v>216830</v>
      </c>
      <c r="V139" s="13">
        <f t="shared" si="35"/>
        <v>197120</v>
      </c>
      <c r="W139" s="13">
        <f t="shared" si="35"/>
        <v>19710</v>
      </c>
      <c r="X139" s="13">
        <f t="shared" si="22"/>
        <v>0</v>
      </c>
      <c r="Y139" s="13">
        <f t="shared" si="30"/>
        <v>1778030</v>
      </c>
      <c r="Z139" s="13"/>
      <c r="AA139" s="102" t="s">
        <v>1777</v>
      </c>
      <c r="AB139" s="35" t="s">
        <v>1661</v>
      </c>
      <c r="AC139" s="86">
        <v>43754</v>
      </c>
      <c r="AD139" s="9">
        <v>1</v>
      </c>
      <c r="AE139" s="86">
        <v>43761</v>
      </c>
      <c r="AF139" s="9">
        <v>1</v>
      </c>
      <c r="AG139" s="68"/>
      <c r="AI139" s="1">
        <f t="shared" si="31"/>
        <v>197118.18181818182</v>
      </c>
      <c r="AJ139" s="1">
        <f t="shared" si="32"/>
        <v>19711.81818181818</v>
      </c>
    </row>
    <row r="140" spans="1:58" s="48" customFormat="1">
      <c r="A140" s="42" t="s">
        <v>136</v>
      </c>
      <c r="B140" s="45" t="s">
        <v>1130</v>
      </c>
      <c r="C140" s="45" t="s">
        <v>1074</v>
      </c>
      <c r="D140" s="45" t="s">
        <v>1131</v>
      </c>
      <c r="E140" s="174"/>
      <c r="F140" s="45">
        <v>27.251999999999999</v>
      </c>
      <c r="G140" s="45">
        <v>20.155999999999999</v>
      </c>
      <c r="H140" s="45">
        <v>7.0960000000000001</v>
      </c>
      <c r="I140" s="36" t="s">
        <v>1132</v>
      </c>
      <c r="J140" s="9" t="s">
        <v>885</v>
      </c>
      <c r="K140" s="36" t="s">
        <v>884</v>
      </c>
      <c r="L140" s="9" t="s">
        <v>887</v>
      </c>
      <c r="M140" s="55">
        <v>7422100</v>
      </c>
      <c r="N140" s="69">
        <f t="shared" si="33"/>
        <v>7422.1</v>
      </c>
      <c r="O140" s="53">
        <v>618500</v>
      </c>
      <c r="P140" s="52">
        <f t="shared" si="27"/>
        <v>20610</v>
      </c>
      <c r="Q140" s="1">
        <f t="shared" si="28"/>
        <v>185550</v>
      </c>
      <c r="R140" s="1" t="e">
        <f>VLOOKUP(A140,#REF!,7,0)</f>
        <v>#REF!</v>
      </c>
      <c r="S140" s="1" t="e">
        <f>VLOOKUP(A140,#REF!,8,0)</f>
        <v>#REF!</v>
      </c>
      <c r="T140" s="1" t="e">
        <f t="shared" si="34"/>
        <v>#REF!</v>
      </c>
      <c r="U140" s="13">
        <f t="shared" si="29"/>
        <v>206160</v>
      </c>
      <c r="V140" s="13">
        <f t="shared" si="35"/>
        <v>187420</v>
      </c>
      <c r="W140" s="13">
        <f t="shared" si="35"/>
        <v>18740</v>
      </c>
      <c r="X140" s="13">
        <f t="shared" si="22"/>
        <v>0</v>
      </c>
      <c r="Y140" s="13">
        <f t="shared" si="30"/>
        <v>1690560</v>
      </c>
      <c r="Z140" s="85" t="s">
        <v>1382</v>
      </c>
      <c r="AA140" s="102" t="s">
        <v>1626</v>
      </c>
      <c r="AB140" s="14" t="s">
        <v>886</v>
      </c>
      <c r="AC140" s="86">
        <v>43767</v>
      </c>
      <c r="AD140" s="9">
        <v>1</v>
      </c>
      <c r="AE140" s="86">
        <v>43768</v>
      </c>
      <c r="AF140" s="9">
        <v>1</v>
      </c>
      <c r="AG140" s="68"/>
      <c r="AH140" s="21"/>
      <c r="AI140" s="1">
        <f t="shared" si="31"/>
        <v>187418.18181818182</v>
      </c>
      <c r="AJ140" s="1">
        <f t="shared" si="32"/>
        <v>18741.81818181818</v>
      </c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</row>
    <row r="141" spans="1:58" s="48" customFormat="1">
      <c r="A141" s="42" t="s">
        <v>137</v>
      </c>
      <c r="B141" s="45" t="s">
        <v>1216</v>
      </c>
      <c r="C141" s="45" t="s">
        <v>1074</v>
      </c>
      <c r="D141" s="45" t="s">
        <v>1043</v>
      </c>
      <c r="E141" s="174"/>
      <c r="F141" s="45">
        <v>27.251999999999999</v>
      </c>
      <c r="G141" s="45">
        <v>20.155999999999999</v>
      </c>
      <c r="H141" s="45">
        <v>7.0960000000000001</v>
      </c>
      <c r="I141" s="36" t="s">
        <v>1217</v>
      </c>
      <c r="J141" s="9" t="s">
        <v>889</v>
      </c>
      <c r="K141" s="36" t="s">
        <v>888</v>
      </c>
      <c r="L141" s="9" t="s">
        <v>1726</v>
      </c>
      <c r="M141" s="55">
        <v>7092100</v>
      </c>
      <c r="N141" s="69">
        <f t="shared" si="33"/>
        <v>7092.1</v>
      </c>
      <c r="O141" s="53">
        <v>591000</v>
      </c>
      <c r="P141" s="52">
        <f t="shared" si="27"/>
        <v>19700</v>
      </c>
      <c r="Q141" s="1">
        <f t="shared" si="28"/>
        <v>177300</v>
      </c>
      <c r="R141" s="1" t="e">
        <f>VLOOKUP(A141,#REF!,7,0)</f>
        <v>#REF!</v>
      </c>
      <c r="S141" s="1" t="e">
        <f>VLOOKUP(A141,#REF!,8,0)</f>
        <v>#REF!</v>
      </c>
      <c r="T141" s="1" t="e">
        <f t="shared" si="34"/>
        <v>#REF!</v>
      </c>
      <c r="U141" s="13">
        <f t="shared" si="29"/>
        <v>197000</v>
      </c>
      <c r="V141" s="13">
        <f t="shared" si="35"/>
        <v>179090</v>
      </c>
      <c r="W141" s="13">
        <f t="shared" si="35"/>
        <v>17910</v>
      </c>
      <c r="X141" s="13">
        <f t="shared" si="22"/>
        <v>0</v>
      </c>
      <c r="Y141" s="13">
        <f t="shared" si="30"/>
        <v>1615400</v>
      </c>
      <c r="Z141" s="85" t="s">
        <v>1382</v>
      </c>
      <c r="AA141" s="102" t="s">
        <v>1777</v>
      </c>
      <c r="AB141" s="14" t="s">
        <v>890</v>
      </c>
      <c r="AC141" s="86">
        <v>43762</v>
      </c>
      <c r="AD141" s="9">
        <v>1</v>
      </c>
      <c r="AE141" s="86">
        <v>43766</v>
      </c>
      <c r="AF141" s="9">
        <v>1</v>
      </c>
      <c r="AG141" s="68"/>
      <c r="AH141" s="21"/>
      <c r="AI141" s="1">
        <f t="shared" si="31"/>
        <v>179090.90909090909</v>
      </c>
      <c r="AJ141" s="1">
        <f t="shared" si="32"/>
        <v>17909.090909090908</v>
      </c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</row>
    <row r="142" spans="1:58" s="48" customFormat="1">
      <c r="A142" s="42" t="s">
        <v>138</v>
      </c>
      <c r="B142" s="45" t="s">
        <v>1065</v>
      </c>
      <c r="C142" s="45" t="s">
        <v>1074</v>
      </c>
      <c r="D142" s="45" t="s">
        <v>1043</v>
      </c>
      <c r="E142" s="174"/>
      <c r="F142" s="45">
        <v>27.251999999999999</v>
      </c>
      <c r="G142" s="45">
        <v>20.155999999999999</v>
      </c>
      <c r="H142" s="45">
        <v>7.0960000000000001</v>
      </c>
      <c r="I142" s="36" t="s">
        <v>1066</v>
      </c>
      <c r="J142" s="91" t="s">
        <v>618</v>
      </c>
      <c r="K142" s="36" t="s">
        <v>617</v>
      </c>
      <c r="L142" s="9" t="s">
        <v>620</v>
      </c>
      <c r="M142" s="55">
        <v>6789600</v>
      </c>
      <c r="N142" s="69">
        <f t="shared" si="33"/>
        <v>6789.6</v>
      </c>
      <c r="O142" s="53">
        <v>565800</v>
      </c>
      <c r="P142" s="52">
        <f t="shared" si="27"/>
        <v>18860</v>
      </c>
      <c r="Q142" s="1">
        <f t="shared" si="28"/>
        <v>169740</v>
      </c>
      <c r="R142" s="1" t="e">
        <f>VLOOKUP(A142,#REF!,7,0)</f>
        <v>#REF!</v>
      </c>
      <c r="S142" s="1" t="e">
        <f>VLOOKUP(A142,#REF!,8,0)</f>
        <v>#REF!</v>
      </c>
      <c r="T142" s="1" t="e">
        <f t="shared" si="34"/>
        <v>#REF!</v>
      </c>
      <c r="U142" s="13">
        <f t="shared" si="29"/>
        <v>188600</v>
      </c>
      <c r="V142" s="13">
        <f t="shared" si="35"/>
        <v>171450</v>
      </c>
      <c r="W142" s="13">
        <f t="shared" si="35"/>
        <v>17150</v>
      </c>
      <c r="X142" s="13">
        <f t="shared" si="22"/>
        <v>0</v>
      </c>
      <c r="Y142" s="13">
        <f t="shared" si="30"/>
        <v>1546520</v>
      </c>
      <c r="Z142" s="85" t="s">
        <v>1382</v>
      </c>
      <c r="AA142" s="102" t="s">
        <v>1792</v>
      </c>
      <c r="AB142" s="14" t="s">
        <v>619</v>
      </c>
      <c r="AC142" s="86">
        <v>43761</v>
      </c>
      <c r="AD142" s="9">
        <v>1</v>
      </c>
      <c r="AE142" s="86">
        <v>43763</v>
      </c>
      <c r="AF142" s="9">
        <v>1</v>
      </c>
      <c r="AG142" s="68"/>
      <c r="AH142" s="21"/>
      <c r="AI142" s="1">
        <f t="shared" si="31"/>
        <v>171454.54545454547</v>
      </c>
      <c r="AJ142" s="1">
        <f t="shared" si="32"/>
        <v>17145.454545454544</v>
      </c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</row>
    <row r="143" spans="1:58" s="48" customFormat="1">
      <c r="A143" s="42" t="s">
        <v>139</v>
      </c>
      <c r="B143" s="45" t="s">
        <v>1065</v>
      </c>
      <c r="C143" s="45" t="s">
        <v>1074</v>
      </c>
      <c r="D143" s="45" t="s">
        <v>1043</v>
      </c>
      <c r="E143" s="174"/>
      <c r="F143" s="45">
        <v>27.251999999999999</v>
      </c>
      <c r="G143" s="45">
        <v>20.155999999999999</v>
      </c>
      <c r="H143" s="45">
        <v>7.0960000000000001</v>
      </c>
      <c r="I143" s="36" t="s">
        <v>1066</v>
      </c>
      <c r="J143" s="91" t="s">
        <v>618</v>
      </c>
      <c r="K143" s="36" t="s">
        <v>617</v>
      </c>
      <c r="L143" s="9" t="s">
        <v>620</v>
      </c>
      <c r="M143" s="55">
        <v>6404600</v>
      </c>
      <c r="N143" s="69">
        <f t="shared" si="33"/>
        <v>6404.6</v>
      </c>
      <c r="O143" s="53">
        <v>533700</v>
      </c>
      <c r="P143" s="52">
        <f t="shared" si="27"/>
        <v>17790</v>
      </c>
      <c r="Q143" s="1">
        <f t="shared" si="28"/>
        <v>160110</v>
      </c>
      <c r="R143" s="1" t="e">
        <f>VLOOKUP(A143,#REF!,7,0)</f>
        <v>#REF!</v>
      </c>
      <c r="S143" s="1" t="e">
        <f>VLOOKUP(A143,#REF!,8,0)</f>
        <v>#REF!</v>
      </c>
      <c r="T143" s="1" t="e">
        <f t="shared" si="34"/>
        <v>#REF!</v>
      </c>
      <c r="U143" s="13">
        <f t="shared" si="29"/>
        <v>177900</v>
      </c>
      <c r="V143" s="13">
        <f t="shared" si="35"/>
        <v>161730</v>
      </c>
      <c r="W143" s="13">
        <f t="shared" si="35"/>
        <v>16170</v>
      </c>
      <c r="X143" s="13">
        <f t="shared" si="22"/>
        <v>0</v>
      </c>
      <c r="Y143" s="13">
        <f t="shared" si="30"/>
        <v>1458780</v>
      </c>
      <c r="Z143" s="85" t="s">
        <v>1382</v>
      </c>
      <c r="AA143" s="102"/>
      <c r="AB143" s="14" t="s">
        <v>619</v>
      </c>
      <c r="AC143" s="86">
        <v>43761</v>
      </c>
      <c r="AD143" s="9">
        <v>1</v>
      </c>
      <c r="AE143" s="86">
        <v>43763</v>
      </c>
      <c r="AF143" s="9">
        <v>1</v>
      </c>
      <c r="AG143" s="68"/>
      <c r="AH143" s="21"/>
      <c r="AI143" s="1">
        <f t="shared" si="31"/>
        <v>161727.27272727274</v>
      </c>
      <c r="AJ143" s="1">
        <f t="shared" si="32"/>
        <v>16172.727272727272</v>
      </c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</row>
    <row r="144" spans="1:58" s="48" customFormat="1">
      <c r="A144" s="42" t="s">
        <v>140</v>
      </c>
      <c r="B144" s="45" t="s">
        <v>1197</v>
      </c>
      <c r="C144" s="45" t="s">
        <v>1074</v>
      </c>
      <c r="D144" s="45" t="s">
        <v>1043</v>
      </c>
      <c r="E144" s="174"/>
      <c r="F144" s="45">
        <v>27.251999999999999</v>
      </c>
      <c r="G144" s="45">
        <v>20.155999999999999</v>
      </c>
      <c r="H144" s="45">
        <v>7.0960000000000001</v>
      </c>
      <c r="I144" s="36" t="s">
        <v>1198</v>
      </c>
      <c r="J144" s="91" t="s">
        <v>773</v>
      </c>
      <c r="K144" s="36" t="s">
        <v>1537</v>
      </c>
      <c r="L144" s="9" t="s">
        <v>371</v>
      </c>
      <c r="M144" s="55">
        <v>6157100</v>
      </c>
      <c r="N144" s="69">
        <f t="shared" si="33"/>
        <v>6157.1</v>
      </c>
      <c r="O144" s="53">
        <v>513000</v>
      </c>
      <c r="P144" s="52">
        <f t="shared" si="27"/>
        <v>17100</v>
      </c>
      <c r="Q144" s="1">
        <f t="shared" si="28"/>
        <v>153900</v>
      </c>
      <c r="R144" s="1" t="e">
        <f>VLOOKUP(A144,#REF!,7,0)</f>
        <v>#REF!</v>
      </c>
      <c r="S144" s="1" t="e">
        <f>VLOOKUP(A144,#REF!,8,0)</f>
        <v>#REF!</v>
      </c>
      <c r="T144" s="1" t="e">
        <f t="shared" si="34"/>
        <v>#REF!</v>
      </c>
      <c r="U144" s="13">
        <f t="shared" si="29"/>
        <v>171000</v>
      </c>
      <c r="V144" s="13">
        <f>ROUNDUP(AI144,-1)</f>
        <v>155460</v>
      </c>
      <c r="W144" s="13">
        <f>ROUNDDOWN(AJ144,-1)</f>
        <v>15540</v>
      </c>
      <c r="X144" s="13">
        <f t="shared" si="22"/>
        <v>0</v>
      </c>
      <c r="Y144" s="13">
        <f t="shared" si="30"/>
        <v>1402200</v>
      </c>
      <c r="Z144" s="85" t="s">
        <v>1382</v>
      </c>
      <c r="AA144" s="102" t="s">
        <v>1793</v>
      </c>
      <c r="AB144" s="14" t="s">
        <v>370</v>
      </c>
      <c r="AC144" s="86">
        <v>43760</v>
      </c>
      <c r="AD144" s="9">
        <v>1</v>
      </c>
      <c r="AE144" s="86">
        <v>43763</v>
      </c>
      <c r="AF144" s="9">
        <v>1</v>
      </c>
      <c r="AG144" s="68"/>
      <c r="AH144" s="14" t="s">
        <v>582</v>
      </c>
      <c r="AI144" s="1">
        <f t="shared" si="31"/>
        <v>155454.54545454544</v>
      </c>
      <c r="AJ144" s="1">
        <f t="shared" si="32"/>
        <v>15545.454545454546</v>
      </c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</row>
    <row r="145" spans="1:58" s="48" customFormat="1">
      <c r="A145" s="42" t="s">
        <v>141</v>
      </c>
      <c r="B145" s="45" t="s">
        <v>1197</v>
      </c>
      <c r="C145" s="45" t="s">
        <v>1074</v>
      </c>
      <c r="D145" s="45" t="s">
        <v>1043</v>
      </c>
      <c r="E145" s="174"/>
      <c r="F145" s="45">
        <v>27.251999999999999</v>
      </c>
      <c r="G145" s="45">
        <v>20.155999999999999</v>
      </c>
      <c r="H145" s="45">
        <v>7.0960000000000001</v>
      </c>
      <c r="I145" s="36" t="s">
        <v>1198</v>
      </c>
      <c r="J145" s="91" t="s">
        <v>773</v>
      </c>
      <c r="K145" s="36" t="s">
        <v>1537</v>
      </c>
      <c r="L145" s="9" t="s">
        <v>371</v>
      </c>
      <c r="M145" s="55">
        <v>5772100</v>
      </c>
      <c r="N145" s="69">
        <f t="shared" si="33"/>
        <v>5772.1</v>
      </c>
      <c r="O145" s="53">
        <v>481000</v>
      </c>
      <c r="P145" s="52">
        <f t="shared" si="27"/>
        <v>16030</v>
      </c>
      <c r="Q145" s="1">
        <f t="shared" si="28"/>
        <v>144300</v>
      </c>
      <c r="R145" s="1" t="e">
        <f>VLOOKUP(A145,#REF!,7,0)</f>
        <v>#REF!</v>
      </c>
      <c r="S145" s="1" t="e">
        <f>VLOOKUP(A145,#REF!,8,0)</f>
        <v>#REF!</v>
      </c>
      <c r="T145" s="1" t="e">
        <f t="shared" si="34"/>
        <v>#REF!</v>
      </c>
      <c r="U145" s="13">
        <f t="shared" si="29"/>
        <v>160330</v>
      </c>
      <c r="V145" s="13">
        <f>ROUNDUP(AI145,-1)</f>
        <v>145760</v>
      </c>
      <c r="W145" s="13">
        <f>ROUNDDOWN(AJ145,-1)</f>
        <v>14570</v>
      </c>
      <c r="X145" s="13">
        <f t="shared" si="22"/>
        <v>0</v>
      </c>
      <c r="Y145" s="13">
        <f t="shared" si="30"/>
        <v>1314730</v>
      </c>
      <c r="Z145" s="85" t="s">
        <v>1382</v>
      </c>
      <c r="AA145" s="102"/>
      <c r="AB145" s="14" t="s">
        <v>370</v>
      </c>
      <c r="AC145" s="86">
        <v>43760</v>
      </c>
      <c r="AD145" s="9">
        <v>1</v>
      </c>
      <c r="AE145" s="86">
        <v>43763</v>
      </c>
      <c r="AF145" s="9">
        <v>1</v>
      </c>
      <c r="AG145" s="68"/>
      <c r="AH145" s="14" t="s">
        <v>582</v>
      </c>
      <c r="AI145" s="1">
        <f t="shared" si="31"/>
        <v>145754.54545454544</v>
      </c>
      <c r="AJ145" s="1">
        <f t="shared" si="32"/>
        <v>14575.454545454546</v>
      </c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1:58" s="48" customFormat="1">
      <c r="A146" s="42" t="s">
        <v>142</v>
      </c>
      <c r="B146" s="45" t="s">
        <v>1199</v>
      </c>
      <c r="C146" s="45" t="s">
        <v>1074</v>
      </c>
      <c r="D146" s="45" t="s">
        <v>1043</v>
      </c>
      <c r="E146" s="174"/>
      <c r="F146" s="45">
        <v>27.251999999999999</v>
      </c>
      <c r="G146" s="45">
        <v>20.155999999999999</v>
      </c>
      <c r="H146" s="45">
        <v>7.0960000000000001</v>
      </c>
      <c r="I146" s="36" t="s">
        <v>1200</v>
      </c>
      <c r="J146" s="91" t="s">
        <v>850</v>
      </c>
      <c r="K146" s="36" t="s">
        <v>1538</v>
      </c>
      <c r="L146" s="9" t="s">
        <v>422</v>
      </c>
      <c r="M146" s="55">
        <v>5389800</v>
      </c>
      <c r="N146" s="69">
        <f t="shared" si="33"/>
        <v>5389.8</v>
      </c>
      <c r="O146" s="53">
        <v>449100</v>
      </c>
      <c r="P146" s="52">
        <f t="shared" si="27"/>
        <v>14970</v>
      </c>
      <c r="Q146" s="1">
        <f t="shared" si="28"/>
        <v>134730</v>
      </c>
      <c r="R146" s="1" t="e">
        <f>VLOOKUP(A146,#REF!,7,0)</f>
        <v>#REF!</v>
      </c>
      <c r="S146" s="1" t="e">
        <f>VLOOKUP(A146,#REF!,8,0)</f>
        <v>#REF!</v>
      </c>
      <c r="T146" s="1" t="e">
        <f t="shared" si="34"/>
        <v>#REF!</v>
      </c>
      <c r="U146" s="13">
        <f t="shared" si="29"/>
        <v>149700</v>
      </c>
      <c r="V146" s="13">
        <f>ROUNDUP(AI146,-1)</f>
        <v>136100</v>
      </c>
      <c r="W146" s="13">
        <f>ROUNDDOWN(AJ146,-1)</f>
        <v>13600</v>
      </c>
      <c r="X146" s="13">
        <f t="shared" si="22"/>
        <v>0</v>
      </c>
      <c r="Y146" s="13">
        <f t="shared" si="30"/>
        <v>1227540</v>
      </c>
      <c r="Z146" s="85" t="s">
        <v>1382</v>
      </c>
      <c r="AA146" s="102"/>
      <c r="AB146" s="14" t="s">
        <v>421</v>
      </c>
      <c r="AC146" s="86">
        <v>43760</v>
      </c>
      <c r="AD146" s="9">
        <v>1</v>
      </c>
      <c r="AE146" s="86">
        <v>43763</v>
      </c>
      <c r="AF146" s="9">
        <v>1</v>
      </c>
      <c r="AG146" s="68"/>
      <c r="AH146" s="21"/>
      <c r="AI146" s="1">
        <f t="shared" si="31"/>
        <v>136090.90909090909</v>
      </c>
      <c r="AJ146" s="1">
        <f t="shared" si="32"/>
        <v>13609.09090909091</v>
      </c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1:58" s="21" customFormat="1" hidden="1">
      <c r="A147" s="2" t="s">
        <v>143</v>
      </c>
      <c r="F147" s="45">
        <v>27.251999999999999</v>
      </c>
      <c r="G147" s="45">
        <v>20.155999999999999</v>
      </c>
      <c r="H147" s="45">
        <v>7.0960000000000001</v>
      </c>
      <c r="J147" s="9"/>
      <c r="K147" s="12">
        <v>0</v>
      </c>
      <c r="L147" s="9"/>
      <c r="M147" s="55">
        <v>5208300</v>
      </c>
      <c r="N147" s="55">
        <f t="shared" si="33"/>
        <v>5208.3</v>
      </c>
      <c r="O147" s="53">
        <v>434000</v>
      </c>
      <c r="P147" s="1">
        <f t="shared" si="27"/>
        <v>14460</v>
      </c>
      <c r="Q147" s="1">
        <f t="shared" si="28"/>
        <v>130200</v>
      </c>
      <c r="R147" s="1" t="e">
        <f>VLOOKUP(A147,#REF!,7,0)</f>
        <v>#REF!</v>
      </c>
      <c r="S147" s="1" t="e">
        <f>VLOOKUP(A147,#REF!,8,0)</f>
        <v>#REF!</v>
      </c>
      <c r="T147" s="1" t="e">
        <f t="shared" si="34"/>
        <v>#REF!</v>
      </c>
      <c r="U147" s="13">
        <f t="shared" si="29"/>
        <v>144660</v>
      </c>
      <c r="V147" s="13">
        <f t="shared" ref="V147:W149" si="36">ROUND(AI147,-1)</f>
        <v>131510</v>
      </c>
      <c r="W147" s="13">
        <f t="shared" si="36"/>
        <v>13150</v>
      </c>
      <c r="X147" s="13">
        <f t="shared" si="22"/>
        <v>0</v>
      </c>
      <c r="Y147" s="13">
        <f t="shared" si="30"/>
        <v>1186260</v>
      </c>
      <c r="Z147" s="13"/>
      <c r="AA147" s="102"/>
      <c r="AB147" s="14"/>
      <c r="AC147" s="9"/>
      <c r="AD147" s="9"/>
      <c r="AE147" s="9"/>
      <c r="AF147" s="9"/>
      <c r="AG147" s="68"/>
      <c r="AI147" s="1">
        <f t="shared" si="31"/>
        <v>131509.09090909091</v>
      </c>
      <c r="AJ147" s="1">
        <f t="shared" si="32"/>
        <v>13150.90909090909</v>
      </c>
    </row>
    <row r="148" spans="1:58" s="21" customFormat="1" hidden="1">
      <c r="A148" s="2" t="s">
        <v>144</v>
      </c>
      <c r="F148" s="45">
        <v>27.251999999999999</v>
      </c>
      <c r="G148" s="45">
        <v>20.155999999999999</v>
      </c>
      <c r="H148" s="45">
        <v>7.0960000000000001</v>
      </c>
      <c r="J148" s="9"/>
      <c r="K148" s="12">
        <v>0</v>
      </c>
      <c r="L148" s="9"/>
      <c r="M148" s="55">
        <v>4927800</v>
      </c>
      <c r="N148" s="55">
        <f t="shared" si="33"/>
        <v>4927.8</v>
      </c>
      <c r="O148" s="53">
        <v>410600</v>
      </c>
      <c r="P148" s="1">
        <f t="shared" si="27"/>
        <v>13680</v>
      </c>
      <c r="Q148" s="1">
        <f t="shared" si="28"/>
        <v>123180</v>
      </c>
      <c r="R148" s="1" t="e">
        <f>VLOOKUP(A148,#REF!,7,0)</f>
        <v>#REF!</v>
      </c>
      <c r="S148" s="1" t="e">
        <f>VLOOKUP(A148,#REF!,8,0)</f>
        <v>#REF!</v>
      </c>
      <c r="T148" s="1" t="e">
        <f t="shared" si="34"/>
        <v>#REF!</v>
      </c>
      <c r="U148" s="13">
        <f t="shared" si="29"/>
        <v>136860</v>
      </c>
      <c r="V148" s="13">
        <f t="shared" si="36"/>
        <v>124420</v>
      </c>
      <c r="W148" s="13">
        <f t="shared" si="36"/>
        <v>12440</v>
      </c>
      <c r="X148" s="13">
        <f t="shared" si="22"/>
        <v>0</v>
      </c>
      <c r="Y148" s="13">
        <f t="shared" si="30"/>
        <v>1122300</v>
      </c>
      <c r="Z148" s="13"/>
      <c r="AA148" s="102"/>
      <c r="AB148" s="14"/>
      <c r="AC148" s="9"/>
      <c r="AD148" s="9"/>
      <c r="AE148" s="9"/>
      <c r="AF148" s="9"/>
      <c r="AG148" s="68"/>
      <c r="AI148" s="1">
        <f t="shared" si="31"/>
        <v>124418.18181818182</v>
      </c>
      <c r="AJ148" s="1">
        <f t="shared" si="32"/>
        <v>12441.818181818182</v>
      </c>
    </row>
    <row r="149" spans="1:58" s="21" customFormat="1" hidden="1">
      <c r="A149" s="2" t="s">
        <v>145</v>
      </c>
      <c r="F149" s="45">
        <v>27.251999999999999</v>
      </c>
      <c r="G149" s="45">
        <v>20.155999999999999</v>
      </c>
      <c r="H149" s="45">
        <v>7.0960000000000001</v>
      </c>
      <c r="J149" s="9"/>
      <c r="K149" s="12">
        <v>0</v>
      </c>
      <c r="L149" s="9"/>
      <c r="M149" s="55">
        <v>4652800</v>
      </c>
      <c r="N149" s="55">
        <f t="shared" si="33"/>
        <v>4652.8</v>
      </c>
      <c r="O149" s="53">
        <v>387700</v>
      </c>
      <c r="P149" s="1">
        <f t="shared" si="27"/>
        <v>12920</v>
      </c>
      <c r="Q149" s="1">
        <f t="shared" si="28"/>
        <v>116310</v>
      </c>
      <c r="R149" s="1" t="e">
        <f>VLOOKUP(A149,#REF!,7,0)</f>
        <v>#REF!</v>
      </c>
      <c r="S149" s="1" t="e">
        <f>VLOOKUP(A149,#REF!,8,0)</f>
        <v>#REF!</v>
      </c>
      <c r="T149" s="1" t="e">
        <f t="shared" si="34"/>
        <v>#REF!</v>
      </c>
      <c r="U149" s="13">
        <f t="shared" si="29"/>
        <v>129230</v>
      </c>
      <c r="V149" s="13">
        <f t="shared" si="36"/>
        <v>117480</v>
      </c>
      <c r="W149" s="13">
        <f t="shared" si="36"/>
        <v>11750</v>
      </c>
      <c r="X149" s="13">
        <f t="shared" si="22"/>
        <v>0</v>
      </c>
      <c r="Y149" s="13">
        <f t="shared" si="30"/>
        <v>1059710</v>
      </c>
      <c r="Z149" s="13"/>
      <c r="AA149" s="102"/>
      <c r="AB149" s="14"/>
      <c r="AC149" s="9"/>
      <c r="AD149" s="9"/>
      <c r="AE149" s="9"/>
      <c r="AF149" s="9"/>
      <c r="AG149" s="68"/>
      <c r="AI149" s="1">
        <f t="shared" si="31"/>
        <v>117481.81818181818</v>
      </c>
      <c r="AJ149" s="1">
        <f t="shared" si="32"/>
        <v>11748.181818181818</v>
      </c>
    </row>
    <row r="150" spans="1:58" s="35" customFormat="1" hidden="1">
      <c r="A150" s="25" t="s">
        <v>146</v>
      </c>
      <c r="B150" s="26"/>
      <c r="C150" s="26"/>
      <c r="D150" s="26"/>
      <c r="E150" s="26"/>
      <c r="F150" s="26">
        <v>27.251999999999999</v>
      </c>
      <c r="G150" s="26">
        <v>20.155999999999999</v>
      </c>
      <c r="H150" s="26">
        <v>7.0960000000000001</v>
      </c>
      <c r="I150" s="11"/>
      <c r="J150" s="11"/>
      <c r="K150" s="11"/>
      <c r="L150" s="11"/>
      <c r="M150" s="131">
        <v>4465800</v>
      </c>
      <c r="N150" s="132">
        <f t="shared" si="33"/>
        <v>4465.8</v>
      </c>
      <c r="O150" s="133">
        <v>372100</v>
      </c>
      <c r="P150" s="134">
        <f t="shared" si="27"/>
        <v>12400</v>
      </c>
      <c r="Q150" s="135">
        <f t="shared" si="28"/>
        <v>111630</v>
      </c>
      <c r="R150" s="135" t="e">
        <f>VLOOKUP(A150,#REF!,7,0)</f>
        <v>#REF!</v>
      </c>
      <c r="S150" s="135" t="e">
        <f>VLOOKUP(A150,#REF!,8,0)</f>
        <v>#REF!</v>
      </c>
      <c r="T150" s="135" t="e">
        <f t="shared" si="34"/>
        <v>#REF!</v>
      </c>
      <c r="U150" s="34">
        <f t="shared" si="29"/>
        <v>124030</v>
      </c>
      <c r="V150" s="34">
        <f>ROUNDUP(AI150,-1)</f>
        <v>112760</v>
      </c>
      <c r="W150" s="34">
        <f>ROUNDDOWN(AJ150,-1)</f>
        <v>11270</v>
      </c>
      <c r="X150" s="34">
        <f t="shared" si="22"/>
        <v>0</v>
      </c>
      <c r="Y150" s="34">
        <f t="shared" si="30"/>
        <v>1017070</v>
      </c>
      <c r="Z150" s="34"/>
      <c r="AA150" s="136"/>
      <c r="AB150" s="35" t="s">
        <v>891</v>
      </c>
      <c r="AC150" s="137">
        <v>43762</v>
      </c>
      <c r="AD150" s="11">
        <v>1</v>
      </c>
      <c r="AE150" s="137">
        <v>43766</v>
      </c>
      <c r="AF150" s="11">
        <v>1</v>
      </c>
      <c r="AG150" s="138"/>
      <c r="AI150" s="135">
        <f t="shared" si="31"/>
        <v>112754.54545454546</v>
      </c>
      <c r="AJ150" s="135">
        <f t="shared" si="32"/>
        <v>11275.454545454546</v>
      </c>
    </row>
    <row r="151" spans="1:58" s="48" customFormat="1">
      <c r="A151" s="42" t="s">
        <v>147</v>
      </c>
      <c r="B151" s="45" t="s">
        <v>1646</v>
      </c>
      <c r="C151" s="45" t="s">
        <v>1262</v>
      </c>
      <c r="D151" s="45" t="s">
        <v>1263</v>
      </c>
      <c r="E151" s="174"/>
      <c r="F151" s="45">
        <v>27.251999999999999</v>
      </c>
      <c r="G151" s="45">
        <v>20.155999999999999</v>
      </c>
      <c r="H151" s="45">
        <v>7.0960000000000001</v>
      </c>
      <c r="I151" s="36" t="s">
        <v>1289</v>
      </c>
      <c r="J151" s="91" t="s">
        <v>622</v>
      </c>
      <c r="K151" s="36" t="s">
        <v>621</v>
      </c>
      <c r="L151" s="9" t="s">
        <v>624</v>
      </c>
      <c r="M151" s="55">
        <v>4284300</v>
      </c>
      <c r="N151" s="69">
        <f t="shared" si="33"/>
        <v>4284.3</v>
      </c>
      <c r="O151" s="53">
        <v>357000</v>
      </c>
      <c r="P151" s="52">
        <f t="shared" si="27"/>
        <v>11900</v>
      </c>
      <c r="Q151" s="1">
        <f t="shared" si="28"/>
        <v>107100</v>
      </c>
      <c r="R151" s="1" t="e">
        <f>VLOOKUP(A151,#REF!,7,0)</f>
        <v>#REF!</v>
      </c>
      <c r="S151" s="1" t="e">
        <f>VLOOKUP(A151,#REF!,8,0)</f>
        <v>#REF!</v>
      </c>
      <c r="T151" s="1" t="e">
        <f t="shared" si="34"/>
        <v>#REF!</v>
      </c>
      <c r="U151" s="13">
        <f t="shared" si="29"/>
        <v>119000</v>
      </c>
      <c r="V151" s="13">
        <f t="shared" ref="V151:W169" si="37">ROUND(AI151,-1)</f>
        <v>108180</v>
      </c>
      <c r="W151" s="13">
        <f t="shared" si="37"/>
        <v>10820</v>
      </c>
      <c r="X151" s="13">
        <f t="shared" si="22"/>
        <v>0</v>
      </c>
      <c r="Y151" s="13">
        <f t="shared" si="30"/>
        <v>975800</v>
      </c>
      <c r="Z151" s="85" t="s">
        <v>1382</v>
      </c>
      <c r="AA151" s="102" t="s">
        <v>1777</v>
      </c>
      <c r="AB151" s="14" t="s">
        <v>623</v>
      </c>
      <c r="AC151" s="86">
        <v>43761</v>
      </c>
      <c r="AD151" s="9">
        <v>1</v>
      </c>
      <c r="AE151" s="86">
        <v>43763</v>
      </c>
      <c r="AF151" s="9">
        <v>1</v>
      </c>
      <c r="AG151" s="68"/>
      <c r="AH151" s="21"/>
      <c r="AI151" s="1">
        <f t="shared" si="31"/>
        <v>108181.81818181818</v>
      </c>
      <c r="AJ151" s="1">
        <f t="shared" si="32"/>
        <v>10818.181818181818</v>
      </c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s="21" customFormat="1" hidden="1">
      <c r="A152" s="2" t="s">
        <v>148</v>
      </c>
      <c r="F152" s="45">
        <v>27.251999999999999</v>
      </c>
      <c r="G152" s="45">
        <v>20.155999999999999</v>
      </c>
      <c r="H152" s="45">
        <v>7.0960000000000001</v>
      </c>
      <c r="J152" s="9"/>
      <c r="K152" s="12">
        <v>0</v>
      </c>
      <c r="L152" s="9"/>
      <c r="M152" s="55">
        <v>4097300</v>
      </c>
      <c r="N152" s="55">
        <f t="shared" si="33"/>
        <v>4097.3</v>
      </c>
      <c r="O152" s="53">
        <v>341400</v>
      </c>
      <c r="P152" s="1">
        <f t="shared" si="27"/>
        <v>11380</v>
      </c>
      <c r="Q152" s="1">
        <f t="shared" si="28"/>
        <v>102420</v>
      </c>
      <c r="R152" s="1" t="e">
        <f>VLOOKUP(A152,#REF!,7,0)</f>
        <v>#REF!</v>
      </c>
      <c r="S152" s="1" t="e">
        <f>VLOOKUP(A152,#REF!,8,0)</f>
        <v>#REF!</v>
      </c>
      <c r="T152" s="1" t="e">
        <f t="shared" si="34"/>
        <v>#REF!</v>
      </c>
      <c r="U152" s="13">
        <f t="shared" si="29"/>
        <v>113800</v>
      </c>
      <c r="V152" s="13">
        <f t="shared" si="37"/>
        <v>103450</v>
      </c>
      <c r="W152" s="13">
        <f t="shared" si="37"/>
        <v>10350</v>
      </c>
      <c r="X152" s="13">
        <f t="shared" si="22"/>
        <v>0</v>
      </c>
      <c r="Y152" s="13">
        <f t="shared" si="30"/>
        <v>933160</v>
      </c>
      <c r="Z152" s="13"/>
      <c r="AA152" s="102"/>
      <c r="AB152" s="14"/>
      <c r="AC152" s="9"/>
      <c r="AD152" s="9"/>
      <c r="AE152" s="9"/>
      <c r="AF152" s="9"/>
      <c r="AG152" s="68"/>
      <c r="AI152" s="1">
        <f t="shared" si="31"/>
        <v>103454.54545454546</v>
      </c>
      <c r="AJ152" s="1">
        <f t="shared" si="32"/>
        <v>10345.454545454546</v>
      </c>
    </row>
    <row r="153" spans="1:58" s="48" customFormat="1">
      <c r="A153" s="42" t="s">
        <v>149</v>
      </c>
      <c r="B153" s="45" t="s">
        <v>1247</v>
      </c>
      <c r="C153" s="45" t="s">
        <v>1096</v>
      </c>
      <c r="D153" s="45" t="s">
        <v>1248</v>
      </c>
      <c r="E153" s="174"/>
      <c r="F153" s="45">
        <v>27.251999999999999</v>
      </c>
      <c r="G153" s="45">
        <v>20.155999999999999</v>
      </c>
      <c r="H153" s="45">
        <v>7.0960000000000001</v>
      </c>
      <c r="I153" s="36" t="s">
        <v>1249</v>
      </c>
      <c r="J153" s="91" t="s">
        <v>774</v>
      </c>
      <c r="K153" s="36" t="s">
        <v>1539</v>
      </c>
      <c r="L153" s="9" t="s">
        <v>394</v>
      </c>
      <c r="M153" s="55">
        <v>3720600</v>
      </c>
      <c r="N153" s="69">
        <f t="shared" si="33"/>
        <v>3720.6</v>
      </c>
      <c r="O153" s="53">
        <v>310000</v>
      </c>
      <c r="P153" s="52">
        <f t="shared" si="27"/>
        <v>10330</v>
      </c>
      <c r="Q153" s="1">
        <f t="shared" si="28"/>
        <v>93000</v>
      </c>
      <c r="R153" s="1" t="e">
        <f>VLOOKUP(A153,#REF!,7,0)</f>
        <v>#REF!</v>
      </c>
      <c r="S153" s="1" t="e">
        <f>VLOOKUP(A153,#REF!,8,0)</f>
        <v>#REF!</v>
      </c>
      <c r="T153" s="1" t="e">
        <f t="shared" si="34"/>
        <v>#REF!</v>
      </c>
      <c r="U153" s="13">
        <f t="shared" si="29"/>
        <v>103330</v>
      </c>
      <c r="V153" s="13">
        <f t="shared" si="37"/>
        <v>93940</v>
      </c>
      <c r="W153" s="13">
        <f t="shared" si="37"/>
        <v>9390</v>
      </c>
      <c r="X153" s="13">
        <f t="shared" si="22"/>
        <v>0</v>
      </c>
      <c r="Y153" s="13">
        <f t="shared" si="30"/>
        <v>847330</v>
      </c>
      <c r="Z153" s="85" t="s">
        <v>1382</v>
      </c>
      <c r="AA153" s="102" t="s">
        <v>1626</v>
      </c>
      <c r="AB153" s="14" t="s">
        <v>1380</v>
      </c>
      <c r="AC153" s="86">
        <v>43759</v>
      </c>
      <c r="AD153" s="9">
        <v>1</v>
      </c>
      <c r="AE153" s="86">
        <v>43762</v>
      </c>
      <c r="AF153" s="9">
        <v>1</v>
      </c>
      <c r="AG153" s="68"/>
      <c r="AH153" s="21"/>
      <c r="AI153" s="1">
        <f t="shared" si="31"/>
        <v>93936.363636363632</v>
      </c>
      <c r="AJ153" s="1">
        <f t="shared" si="32"/>
        <v>9393.636363636364</v>
      </c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s="21" customFormat="1" hidden="1">
      <c r="A154" s="2" t="s">
        <v>150</v>
      </c>
      <c r="F154" s="45">
        <v>27.251999999999999</v>
      </c>
      <c r="G154" s="45">
        <v>20.155999999999999</v>
      </c>
      <c r="H154" s="45">
        <v>7.0960000000000001</v>
      </c>
      <c r="J154" s="9"/>
      <c r="K154" s="12">
        <v>0</v>
      </c>
      <c r="L154" s="9"/>
      <c r="M154" s="55">
        <v>3541800</v>
      </c>
      <c r="N154" s="55">
        <f t="shared" si="33"/>
        <v>3541.8</v>
      </c>
      <c r="O154" s="53">
        <v>295100</v>
      </c>
      <c r="P154" s="1">
        <f t="shared" si="27"/>
        <v>9830</v>
      </c>
      <c r="Q154" s="1">
        <f t="shared" si="28"/>
        <v>88530</v>
      </c>
      <c r="R154" s="1" t="e">
        <f>VLOOKUP(A154,#REF!,7,0)</f>
        <v>#REF!</v>
      </c>
      <c r="S154" s="1" t="e">
        <f>VLOOKUP(A154,#REF!,8,0)</f>
        <v>#REF!</v>
      </c>
      <c r="T154" s="1" t="e">
        <f t="shared" si="34"/>
        <v>#REF!</v>
      </c>
      <c r="U154" s="13">
        <f t="shared" si="29"/>
        <v>98360</v>
      </c>
      <c r="V154" s="13">
        <f t="shared" si="37"/>
        <v>89420</v>
      </c>
      <c r="W154" s="13">
        <f t="shared" si="37"/>
        <v>8940</v>
      </c>
      <c r="X154" s="13">
        <f t="shared" si="22"/>
        <v>0</v>
      </c>
      <c r="Y154" s="13">
        <f t="shared" si="30"/>
        <v>806600</v>
      </c>
      <c r="Z154" s="13"/>
      <c r="AA154" s="102" t="s">
        <v>1794</v>
      </c>
      <c r="AB154" s="14"/>
      <c r="AC154" s="9"/>
      <c r="AD154" s="9"/>
      <c r="AE154" s="9"/>
      <c r="AF154" s="9"/>
      <c r="AG154" s="68"/>
      <c r="AI154" s="1">
        <f t="shared" si="31"/>
        <v>89418.181818181823</v>
      </c>
      <c r="AJ154" s="1">
        <f t="shared" si="32"/>
        <v>8941.818181818182</v>
      </c>
    </row>
    <row r="155" spans="1:58" s="21" customFormat="1" hidden="1">
      <c r="A155" s="2" t="s">
        <v>151</v>
      </c>
      <c r="F155" s="45">
        <v>25.798999999999999</v>
      </c>
      <c r="G155" s="45">
        <v>19.081</v>
      </c>
      <c r="H155" s="45">
        <v>6.718</v>
      </c>
      <c r="J155" s="9"/>
      <c r="K155" s="12">
        <v>0</v>
      </c>
      <c r="L155" s="9"/>
      <c r="M155" s="55">
        <v>3178600</v>
      </c>
      <c r="N155" s="55">
        <f t="shared" si="33"/>
        <v>3178.6</v>
      </c>
      <c r="O155" s="53">
        <v>264800</v>
      </c>
      <c r="P155" s="1">
        <f t="shared" si="27"/>
        <v>8820</v>
      </c>
      <c r="Q155" s="1">
        <f t="shared" si="28"/>
        <v>79440</v>
      </c>
      <c r="R155" s="1" t="e">
        <f>VLOOKUP(A155,#REF!,7,0)</f>
        <v>#REF!</v>
      </c>
      <c r="S155" s="1" t="e">
        <f>VLOOKUP(A155,#REF!,8,0)</f>
        <v>#REF!</v>
      </c>
      <c r="T155" s="1" t="e">
        <f t="shared" si="34"/>
        <v>#REF!</v>
      </c>
      <c r="U155" s="13">
        <f t="shared" si="29"/>
        <v>88260</v>
      </c>
      <c r="V155" s="13">
        <f t="shared" si="37"/>
        <v>80240</v>
      </c>
      <c r="W155" s="13">
        <f t="shared" si="37"/>
        <v>8020</v>
      </c>
      <c r="X155" s="13">
        <f t="shared" si="22"/>
        <v>0</v>
      </c>
      <c r="Y155" s="13">
        <f t="shared" si="30"/>
        <v>723780</v>
      </c>
      <c r="Z155" s="13"/>
      <c r="AA155" s="102"/>
      <c r="AB155" s="14"/>
      <c r="AC155" s="9"/>
      <c r="AD155" s="9"/>
      <c r="AE155" s="9"/>
      <c r="AF155" s="9"/>
      <c r="AG155" s="68"/>
      <c r="AI155" s="1">
        <f t="shared" si="31"/>
        <v>80236.363636363632</v>
      </c>
      <c r="AJ155" s="1">
        <f t="shared" si="32"/>
        <v>8023.636363636364</v>
      </c>
    </row>
    <row r="156" spans="1:58" s="21" customFormat="1">
      <c r="A156" s="2" t="s">
        <v>152</v>
      </c>
      <c r="B156" s="17" t="s">
        <v>1720</v>
      </c>
      <c r="C156" s="17" t="s">
        <v>1705</v>
      </c>
      <c r="D156" s="17" t="s">
        <v>1721</v>
      </c>
      <c r="E156" s="175"/>
      <c r="F156" s="45">
        <v>41.981999999999999</v>
      </c>
      <c r="G156" s="45">
        <v>31.05</v>
      </c>
      <c r="H156" s="45">
        <v>10.932</v>
      </c>
      <c r="I156" s="12" t="s">
        <v>1408</v>
      </c>
      <c r="J156" s="91" t="s">
        <v>626</v>
      </c>
      <c r="K156" s="12" t="s">
        <v>625</v>
      </c>
      <c r="L156" s="9" t="s">
        <v>628</v>
      </c>
      <c r="M156" s="55">
        <v>17875000</v>
      </c>
      <c r="N156" s="69">
        <f t="shared" si="33"/>
        <v>17875</v>
      </c>
      <c r="O156" s="53">
        <v>1489500</v>
      </c>
      <c r="P156" s="52">
        <f t="shared" si="27"/>
        <v>49650</v>
      </c>
      <c r="Q156" s="1">
        <f t="shared" si="28"/>
        <v>446850</v>
      </c>
      <c r="R156" s="1" t="e">
        <f>VLOOKUP(A156,#REF!,7,0)</f>
        <v>#REF!</v>
      </c>
      <c r="S156" s="1" t="e">
        <f>VLOOKUP(A156,#REF!,8,0)</f>
        <v>#REF!</v>
      </c>
      <c r="T156" s="1" t="e">
        <f t="shared" si="34"/>
        <v>#REF!</v>
      </c>
      <c r="U156" s="13">
        <f t="shared" si="29"/>
        <v>496500</v>
      </c>
      <c r="V156" s="13">
        <f t="shared" si="37"/>
        <v>451360</v>
      </c>
      <c r="W156" s="13">
        <f t="shared" si="37"/>
        <v>45140</v>
      </c>
      <c r="X156" s="13">
        <f t="shared" si="22"/>
        <v>0</v>
      </c>
      <c r="Y156" s="13">
        <f t="shared" si="30"/>
        <v>4071300</v>
      </c>
      <c r="Z156" s="13"/>
      <c r="AA156" s="102" t="s">
        <v>1777</v>
      </c>
      <c r="AB156" s="14" t="s">
        <v>627</v>
      </c>
      <c r="AC156" s="86">
        <v>43761</v>
      </c>
      <c r="AD156" s="9">
        <v>1</v>
      </c>
      <c r="AE156" s="86">
        <v>43763</v>
      </c>
      <c r="AF156" s="9">
        <v>1</v>
      </c>
      <c r="AG156" s="68"/>
      <c r="AH156" s="79" t="s">
        <v>629</v>
      </c>
      <c r="AI156" s="1">
        <f t="shared" si="31"/>
        <v>451363.63636363635</v>
      </c>
      <c r="AJ156" s="1">
        <f t="shared" si="32"/>
        <v>45136.36363636364</v>
      </c>
    </row>
    <row r="157" spans="1:58" s="21" customFormat="1">
      <c r="A157" s="2" t="s">
        <v>153</v>
      </c>
      <c r="B157" s="17" t="s">
        <v>1720</v>
      </c>
      <c r="C157" s="17" t="s">
        <v>1705</v>
      </c>
      <c r="D157" s="17" t="s">
        <v>1721</v>
      </c>
      <c r="E157" s="175"/>
      <c r="F157" s="45">
        <v>43.766999999999996</v>
      </c>
      <c r="G157" s="45">
        <v>32.369999999999997</v>
      </c>
      <c r="H157" s="45">
        <v>11.397</v>
      </c>
      <c r="I157" s="12" t="s">
        <v>1408</v>
      </c>
      <c r="J157" s="91" t="s">
        <v>626</v>
      </c>
      <c r="K157" s="12" t="s">
        <v>625</v>
      </c>
      <c r="L157" s="9" t="s">
        <v>628</v>
      </c>
      <c r="M157" s="55">
        <v>15214500</v>
      </c>
      <c r="N157" s="69">
        <f t="shared" si="33"/>
        <v>15214.5</v>
      </c>
      <c r="O157" s="53">
        <v>1267800</v>
      </c>
      <c r="P157" s="52">
        <f t="shared" si="27"/>
        <v>42260</v>
      </c>
      <c r="Q157" s="1">
        <f t="shared" si="28"/>
        <v>380340</v>
      </c>
      <c r="R157" s="1" t="e">
        <f>VLOOKUP(A157,#REF!,7,0)</f>
        <v>#REF!</v>
      </c>
      <c r="S157" s="1" t="e">
        <f>VLOOKUP(A157,#REF!,8,0)</f>
        <v>#REF!</v>
      </c>
      <c r="T157" s="1" t="e">
        <f t="shared" si="34"/>
        <v>#REF!</v>
      </c>
      <c r="U157" s="13">
        <f t="shared" si="29"/>
        <v>422600</v>
      </c>
      <c r="V157" s="13">
        <f t="shared" si="37"/>
        <v>384180</v>
      </c>
      <c r="W157" s="13">
        <f t="shared" si="37"/>
        <v>38420</v>
      </c>
      <c r="X157" s="13">
        <f t="shared" si="22"/>
        <v>0</v>
      </c>
      <c r="Y157" s="13">
        <f t="shared" si="30"/>
        <v>3465320</v>
      </c>
      <c r="Z157" s="13"/>
      <c r="AA157" s="102"/>
      <c r="AB157" s="14" t="s">
        <v>627</v>
      </c>
      <c r="AC157" s="86">
        <v>43761</v>
      </c>
      <c r="AD157" s="9">
        <v>1</v>
      </c>
      <c r="AE157" s="86">
        <v>43763</v>
      </c>
      <c r="AF157" s="9">
        <v>1</v>
      </c>
      <c r="AG157" s="68"/>
      <c r="AI157" s="1">
        <f t="shared" si="31"/>
        <v>384181.81818181818</v>
      </c>
      <c r="AJ157" s="1">
        <f t="shared" si="32"/>
        <v>38418.181818181816</v>
      </c>
    </row>
    <row r="158" spans="1:58" s="21" customFormat="1" hidden="1">
      <c r="A158" s="2" t="s">
        <v>154</v>
      </c>
      <c r="F158" s="45">
        <v>41.914000000000001</v>
      </c>
      <c r="G158" s="45">
        <v>31</v>
      </c>
      <c r="H158" s="45">
        <v>10.914</v>
      </c>
      <c r="J158" s="9"/>
      <c r="K158" s="12">
        <v>0</v>
      </c>
      <c r="L158" s="9"/>
      <c r="M158" s="55">
        <v>14574700</v>
      </c>
      <c r="N158" s="55">
        <f t="shared" si="33"/>
        <v>14574.7</v>
      </c>
      <c r="O158" s="53">
        <v>1214500</v>
      </c>
      <c r="P158" s="1">
        <f t="shared" si="27"/>
        <v>40480</v>
      </c>
      <c r="Q158" s="1">
        <f t="shared" si="28"/>
        <v>364350</v>
      </c>
      <c r="R158" s="1" t="e">
        <f>VLOOKUP(A158,#REF!,7,0)</f>
        <v>#REF!</v>
      </c>
      <c r="S158" s="1" t="e">
        <f>VLOOKUP(A158,#REF!,8,0)</f>
        <v>#REF!</v>
      </c>
      <c r="T158" s="1" t="e">
        <f t="shared" si="34"/>
        <v>#REF!</v>
      </c>
      <c r="U158" s="13">
        <f t="shared" si="29"/>
        <v>404830</v>
      </c>
      <c r="V158" s="13">
        <f t="shared" si="37"/>
        <v>368030</v>
      </c>
      <c r="W158" s="13">
        <f t="shared" si="37"/>
        <v>36800</v>
      </c>
      <c r="X158" s="13">
        <f t="shared" ref="X158:X221" si="38">U158-V158-W158</f>
        <v>0</v>
      </c>
      <c r="Y158" s="13">
        <f t="shared" si="30"/>
        <v>3319630</v>
      </c>
      <c r="Z158" s="13"/>
      <c r="AA158" s="102"/>
      <c r="AB158" s="14"/>
      <c r="AC158" s="9"/>
      <c r="AD158" s="9"/>
      <c r="AE158" s="9"/>
      <c r="AF158" s="9"/>
      <c r="AG158" s="68"/>
      <c r="AI158" s="1">
        <f t="shared" si="31"/>
        <v>368027.27272727271</v>
      </c>
      <c r="AJ158" s="1">
        <f t="shared" si="32"/>
        <v>36802.727272727272</v>
      </c>
    </row>
    <row r="159" spans="1:58" s="21" customFormat="1" hidden="1">
      <c r="A159" s="2" t="s">
        <v>155</v>
      </c>
      <c r="F159" s="45">
        <v>50.365000000000002</v>
      </c>
      <c r="G159" s="45">
        <v>37.25</v>
      </c>
      <c r="H159" s="45">
        <v>13.115</v>
      </c>
      <c r="J159" s="9"/>
      <c r="K159" s="12">
        <v>0</v>
      </c>
      <c r="L159" s="9"/>
      <c r="M159" s="55">
        <v>17522900</v>
      </c>
      <c r="N159" s="55">
        <f t="shared" si="33"/>
        <v>17522.900000000001</v>
      </c>
      <c r="O159" s="53">
        <v>1460200</v>
      </c>
      <c r="P159" s="1">
        <f t="shared" si="27"/>
        <v>48670</v>
      </c>
      <c r="Q159" s="1">
        <f t="shared" si="28"/>
        <v>438060</v>
      </c>
      <c r="R159" s="1" t="e">
        <f>VLOOKUP(A159,#REF!,7,0)</f>
        <v>#REF!</v>
      </c>
      <c r="S159" s="1" t="e">
        <f>VLOOKUP(A159,#REF!,8,0)</f>
        <v>#REF!</v>
      </c>
      <c r="T159" s="1" t="e">
        <f t="shared" si="34"/>
        <v>#REF!</v>
      </c>
      <c r="U159" s="13">
        <f t="shared" si="29"/>
        <v>486730</v>
      </c>
      <c r="V159" s="13">
        <f t="shared" si="37"/>
        <v>442480</v>
      </c>
      <c r="W159" s="13">
        <f t="shared" si="37"/>
        <v>44250</v>
      </c>
      <c r="X159" s="13">
        <f t="shared" si="38"/>
        <v>0</v>
      </c>
      <c r="Y159" s="13">
        <f t="shared" si="30"/>
        <v>3991210</v>
      </c>
      <c r="Z159" s="13"/>
      <c r="AA159" s="102"/>
      <c r="AB159" s="14"/>
      <c r="AC159" s="9"/>
      <c r="AD159" s="9"/>
      <c r="AE159" s="9"/>
      <c r="AF159" s="9"/>
      <c r="AG159" s="68"/>
      <c r="AI159" s="1">
        <f t="shared" si="31"/>
        <v>442481.81818181818</v>
      </c>
      <c r="AJ159" s="1">
        <f t="shared" si="32"/>
        <v>44248.181818181816</v>
      </c>
    </row>
    <row r="160" spans="1:58" s="21" customFormat="1" hidden="1">
      <c r="A160" s="2" t="s">
        <v>156</v>
      </c>
      <c r="F160" s="45">
        <v>45.957000000000001</v>
      </c>
      <c r="G160" s="45">
        <v>33.99</v>
      </c>
      <c r="H160" s="45">
        <v>11.967000000000001</v>
      </c>
      <c r="J160" s="9"/>
      <c r="K160" s="12">
        <v>0</v>
      </c>
      <c r="L160" s="9"/>
      <c r="M160" s="55">
        <v>15993100</v>
      </c>
      <c r="N160" s="55">
        <f t="shared" si="33"/>
        <v>15993.1</v>
      </c>
      <c r="O160" s="53">
        <v>1332700</v>
      </c>
      <c r="P160" s="1">
        <f t="shared" si="27"/>
        <v>44420</v>
      </c>
      <c r="Q160" s="1">
        <f t="shared" si="28"/>
        <v>399810</v>
      </c>
      <c r="R160" s="1" t="e">
        <f>VLOOKUP(A160,#REF!,7,0)</f>
        <v>#REF!</v>
      </c>
      <c r="S160" s="1" t="e">
        <f>VLOOKUP(A160,#REF!,8,0)</f>
        <v>#REF!</v>
      </c>
      <c r="T160" s="1" t="e">
        <f t="shared" si="34"/>
        <v>#REF!</v>
      </c>
      <c r="U160" s="13">
        <f t="shared" si="29"/>
        <v>444230</v>
      </c>
      <c r="V160" s="13">
        <f t="shared" si="37"/>
        <v>403850</v>
      </c>
      <c r="W160" s="13">
        <f t="shared" si="37"/>
        <v>40380</v>
      </c>
      <c r="X160" s="13">
        <f t="shared" si="38"/>
        <v>0</v>
      </c>
      <c r="Y160" s="13">
        <f t="shared" si="30"/>
        <v>3642710</v>
      </c>
      <c r="Z160" s="13"/>
      <c r="AA160" s="102"/>
      <c r="AB160" s="14"/>
      <c r="AC160" s="9"/>
      <c r="AD160" s="9"/>
      <c r="AE160" s="9"/>
      <c r="AF160" s="9"/>
      <c r="AG160" s="68"/>
      <c r="AI160" s="1">
        <f t="shared" si="31"/>
        <v>403845.45454545453</v>
      </c>
      <c r="AJ160" s="1">
        <f t="shared" si="32"/>
        <v>40384.545454545456</v>
      </c>
    </row>
    <row r="161" spans="1:58" s="48" customFormat="1">
      <c r="A161" s="42" t="s">
        <v>157</v>
      </c>
      <c r="B161" s="45" t="s">
        <v>1341</v>
      </c>
      <c r="C161" s="45" t="s">
        <v>1342</v>
      </c>
      <c r="D161" s="45" t="s">
        <v>1343</v>
      </c>
      <c r="E161" s="174"/>
      <c r="F161" s="45">
        <v>45.537999999999997</v>
      </c>
      <c r="G161" s="45">
        <v>33.68</v>
      </c>
      <c r="H161" s="45">
        <v>11.858000000000001</v>
      </c>
      <c r="I161" s="36" t="s">
        <v>1344</v>
      </c>
      <c r="J161" s="91" t="s">
        <v>631</v>
      </c>
      <c r="K161" s="36" t="s">
        <v>630</v>
      </c>
      <c r="L161" s="9" t="s">
        <v>633</v>
      </c>
      <c r="M161" s="55">
        <v>15826500</v>
      </c>
      <c r="N161" s="69">
        <f t="shared" si="33"/>
        <v>15826.5</v>
      </c>
      <c r="O161" s="53">
        <v>1318800</v>
      </c>
      <c r="P161" s="52">
        <f t="shared" si="27"/>
        <v>43960</v>
      </c>
      <c r="Q161" s="1">
        <f t="shared" si="28"/>
        <v>395640</v>
      </c>
      <c r="R161" s="1" t="e">
        <f>VLOOKUP(A161,#REF!,7,0)</f>
        <v>#REF!</v>
      </c>
      <c r="S161" s="1" t="e">
        <f>VLOOKUP(A161,#REF!,8,0)</f>
        <v>#REF!</v>
      </c>
      <c r="T161" s="1" t="e">
        <f t="shared" si="34"/>
        <v>#REF!</v>
      </c>
      <c r="U161" s="13">
        <f t="shared" si="29"/>
        <v>439600</v>
      </c>
      <c r="V161" s="13">
        <f t="shared" si="37"/>
        <v>399640</v>
      </c>
      <c r="W161" s="13">
        <f t="shared" si="37"/>
        <v>39960</v>
      </c>
      <c r="X161" s="13">
        <f t="shared" si="38"/>
        <v>0</v>
      </c>
      <c r="Y161" s="13">
        <f t="shared" si="30"/>
        <v>3604720</v>
      </c>
      <c r="Z161" s="85" t="s">
        <v>1382</v>
      </c>
      <c r="AA161" s="102" t="s">
        <v>1795</v>
      </c>
      <c r="AB161" s="14" t="s">
        <v>632</v>
      </c>
      <c r="AC161" s="86">
        <v>43763</v>
      </c>
      <c r="AD161" s="9">
        <v>1</v>
      </c>
      <c r="AE161" s="86">
        <v>43766</v>
      </c>
      <c r="AF161" s="9">
        <v>1</v>
      </c>
      <c r="AG161" s="68"/>
      <c r="AH161" s="21"/>
      <c r="AI161" s="1">
        <f t="shared" si="31"/>
        <v>399636.36363636365</v>
      </c>
      <c r="AJ161" s="1">
        <f t="shared" si="32"/>
        <v>39963.63636363636</v>
      </c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1:58" s="21" customFormat="1">
      <c r="A162" s="2" t="s">
        <v>158</v>
      </c>
      <c r="B162" s="17" t="s">
        <v>1410</v>
      </c>
      <c r="C162" s="17" t="s">
        <v>1705</v>
      </c>
      <c r="D162" s="17" t="s">
        <v>1710</v>
      </c>
      <c r="E162" s="175"/>
      <c r="F162" s="45">
        <v>534.64200000000005</v>
      </c>
      <c r="G162" s="45">
        <v>395.42</v>
      </c>
      <c r="H162" s="45">
        <v>139.22200000000001</v>
      </c>
      <c r="I162" s="12" t="s">
        <v>1409</v>
      </c>
      <c r="J162" s="9" t="s">
        <v>965</v>
      </c>
      <c r="K162" s="12" t="s">
        <v>964</v>
      </c>
      <c r="L162" s="9" t="s">
        <v>967</v>
      </c>
      <c r="M162" s="55">
        <v>42224100</v>
      </c>
      <c r="N162" s="69">
        <f t="shared" si="33"/>
        <v>42224.1</v>
      </c>
      <c r="O162" s="53">
        <v>3518600</v>
      </c>
      <c r="P162" s="52">
        <f t="shared" si="27"/>
        <v>117280</v>
      </c>
      <c r="Q162" s="1">
        <f t="shared" si="28"/>
        <v>1055580</v>
      </c>
      <c r="R162" s="1" t="e">
        <f>VLOOKUP(A162,#REF!,7,0)</f>
        <v>#REF!</v>
      </c>
      <c r="S162" s="1" t="e">
        <f>VLOOKUP(A162,#REF!,8,0)</f>
        <v>#REF!</v>
      </c>
      <c r="T162" s="1" t="e">
        <f t="shared" si="34"/>
        <v>#REF!</v>
      </c>
      <c r="U162" s="13">
        <f t="shared" si="29"/>
        <v>1172860</v>
      </c>
      <c r="V162" s="13">
        <f t="shared" si="37"/>
        <v>1066240</v>
      </c>
      <c r="W162" s="13">
        <f t="shared" si="37"/>
        <v>106620</v>
      </c>
      <c r="X162" s="13">
        <f t="shared" si="38"/>
        <v>0</v>
      </c>
      <c r="Y162" s="13">
        <f t="shared" si="30"/>
        <v>9617500</v>
      </c>
      <c r="Z162" s="13"/>
      <c r="AA162" s="102" t="s">
        <v>1796</v>
      </c>
      <c r="AB162" s="14" t="s">
        <v>966</v>
      </c>
      <c r="AC162" s="86">
        <v>43766</v>
      </c>
      <c r="AD162" s="9">
        <v>1</v>
      </c>
      <c r="AE162" s="86">
        <v>43767</v>
      </c>
      <c r="AF162" s="9">
        <v>1</v>
      </c>
      <c r="AG162" s="68"/>
      <c r="AI162" s="1">
        <f t="shared" si="31"/>
        <v>1066236.3636363635</v>
      </c>
      <c r="AJ162" s="1">
        <f t="shared" si="32"/>
        <v>106623.63636363637</v>
      </c>
    </row>
    <row r="163" spans="1:58" s="21" customFormat="1" hidden="1">
      <c r="A163" s="41" t="s">
        <v>159</v>
      </c>
      <c r="B163" s="17"/>
      <c r="C163" s="17"/>
      <c r="D163" s="17"/>
      <c r="E163" s="17"/>
      <c r="F163" s="45">
        <v>15.535</v>
      </c>
      <c r="G163" s="45">
        <v>11.49</v>
      </c>
      <c r="H163" s="45">
        <v>4.0449999999999999</v>
      </c>
      <c r="I163" s="12"/>
      <c r="J163" s="9"/>
      <c r="K163" s="12"/>
      <c r="L163" s="9"/>
      <c r="M163" s="55">
        <v>4606800</v>
      </c>
      <c r="N163" s="69">
        <f t="shared" si="33"/>
        <v>4606.8</v>
      </c>
      <c r="O163" s="53">
        <v>383900</v>
      </c>
      <c r="P163" s="52">
        <f t="shared" si="27"/>
        <v>12790</v>
      </c>
      <c r="Q163" s="1">
        <f t="shared" si="28"/>
        <v>115170</v>
      </c>
      <c r="R163" s="1" t="e">
        <f>VLOOKUP(A163,#REF!,7,0)</f>
        <v>#REF!</v>
      </c>
      <c r="S163" s="1" t="e">
        <f>VLOOKUP(A163,#REF!,8,0)</f>
        <v>#REF!</v>
      </c>
      <c r="T163" s="1" t="e">
        <f t="shared" si="34"/>
        <v>#REF!</v>
      </c>
      <c r="U163" s="13">
        <f t="shared" si="29"/>
        <v>127960</v>
      </c>
      <c r="V163" s="13">
        <f t="shared" si="37"/>
        <v>116330</v>
      </c>
      <c r="W163" s="13">
        <f t="shared" si="37"/>
        <v>11630</v>
      </c>
      <c r="X163" s="13">
        <f t="shared" si="38"/>
        <v>0</v>
      </c>
      <c r="Y163" s="13">
        <f t="shared" si="30"/>
        <v>1049320</v>
      </c>
      <c r="Z163" s="13"/>
      <c r="AA163" s="102"/>
      <c r="AB163" s="14"/>
      <c r="AC163" s="86">
        <v>43766</v>
      </c>
      <c r="AD163" s="9">
        <v>1</v>
      </c>
      <c r="AE163" s="86">
        <v>43767</v>
      </c>
      <c r="AF163" s="9">
        <v>1</v>
      </c>
      <c r="AG163" s="68"/>
      <c r="AI163" s="1">
        <f t="shared" si="31"/>
        <v>116327.27272727274</v>
      </c>
      <c r="AJ163" s="1">
        <f t="shared" si="32"/>
        <v>11632.727272727272</v>
      </c>
    </row>
    <row r="164" spans="1:58" s="21" customFormat="1" hidden="1">
      <c r="A164" s="25" t="s">
        <v>160</v>
      </c>
      <c r="B164" s="151" t="s">
        <v>1668</v>
      </c>
      <c r="C164" s="151" t="s">
        <v>1669</v>
      </c>
      <c r="F164" s="45">
        <v>45.915999999999997</v>
      </c>
      <c r="G164" s="45">
        <v>33.96</v>
      </c>
      <c r="H164" s="45">
        <v>11.956</v>
      </c>
      <c r="J164" s="9"/>
      <c r="K164" s="12">
        <v>0</v>
      </c>
      <c r="L164" s="9"/>
      <c r="M164" s="55">
        <v>13627900</v>
      </c>
      <c r="N164" s="55">
        <f t="shared" si="33"/>
        <v>13627.9</v>
      </c>
      <c r="O164" s="53">
        <v>1135600</v>
      </c>
      <c r="P164" s="1">
        <f t="shared" si="27"/>
        <v>37850</v>
      </c>
      <c r="Q164" s="1">
        <f t="shared" si="28"/>
        <v>340680</v>
      </c>
      <c r="R164" s="1" t="e">
        <f>VLOOKUP(A164,#REF!,7,0)</f>
        <v>#REF!</v>
      </c>
      <c r="S164" s="1" t="e">
        <f>VLOOKUP(A164,#REF!,8,0)</f>
        <v>#REF!</v>
      </c>
      <c r="T164" s="1" t="e">
        <f t="shared" si="34"/>
        <v>#REF!</v>
      </c>
      <c r="U164" s="13">
        <f t="shared" si="29"/>
        <v>378530</v>
      </c>
      <c r="V164" s="13">
        <f t="shared" si="37"/>
        <v>344120</v>
      </c>
      <c r="W164" s="13">
        <f t="shared" si="37"/>
        <v>34410</v>
      </c>
      <c r="X164" s="13">
        <f t="shared" si="38"/>
        <v>0</v>
      </c>
      <c r="Y164" s="13">
        <f t="shared" si="30"/>
        <v>3103970</v>
      </c>
      <c r="Z164" s="13"/>
      <c r="AA164" s="102"/>
      <c r="AB164" s="14"/>
      <c r="AC164" s="9"/>
      <c r="AD164" s="91"/>
      <c r="AE164" s="9"/>
      <c r="AF164" s="91"/>
      <c r="AG164" s="65"/>
      <c r="AH164" s="65" t="s">
        <v>484</v>
      </c>
      <c r="AI164" s="67">
        <f t="shared" si="31"/>
        <v>344118.18181818182</v>
      </c>
      <c r="AJ164" s="67">
        <f t="shared" si="32"/>
        <v>34411.818181818184</v>
      </c>
      <c r="AK164" s="66"/>
      <c r="AL164" s="65" t="s">
        <v>485</v>
      </c>
      <c r="AM164" s="64" t="s">
        <v>486</v>
      </c>
    </row>
    <row r="165" spans="1:58" s="21" customFormat="1" hidden="1">
      <c r="A165" s="25" t="s">
        <v>161</v>
      </c>
      <c r="B165" s="151" t="s">
        <v>1668</v>
      </c>
      <c r="F165" s="45">
        <v>51.703000000000003</v>
      </c>
      <c r="G165" s="45">
        <v>38.24</v>
      </c>
      <c r="H165" s="45">
        <v>13.462999999999999</v>
      </c>
      <c r="J165" s="9"/>
      <c r="K165" s="12">
        <v>0</v>
      </c>
      <c r="L165" s="9"/>
      <c r="M165" s="55">
        <v>15328200</v>
      </c>
      <c r="N165" s="55">
        <f t="shared" si="33"/>
        <v>15328.2</v>
      </c>
      <c r="O165" s="53">
        <v>1277300</v>
      </c>
      <c r="P165" s="1">
        <f t="shared" si="27"/>
        <v>42570</v>
      </c>
      <c r="Q165" s="1">
        <f t="shared" si="28"/>
        <v>383190</v>
      </c>
      <c r="R165" s="1" t="e">
        <f>VLOOKUP(A165,#REF!,7,0)</f>
        <v>#REF!</v>
      </c>
      <c r="S165" s="1" t="e">
        <f>VLOOKUP(A165,#REF!,8,0)</f>
        <v>#REF!</v>
      </c>
      <c r="T165" s="1" t="e">
        <f t="shared" si="34"/>
        <v>#REF!</v>
      </c>
      <c r="U165" s="13">
        <f t="shared" si="29"/>
        <v>425760</v>
      </c>
      <c r="V165" s="13">
        <f t="shared" si="37"/>
        <v>387050</v>
      </c>
      <c r="W165" s="13">
        <f t="shared" si="37"/>
        <v>38710</v>
      </c>
      <c r="X165" s="13">
        <f t="shared" si="38"/>
        <v>0</v>
      </c>
      <c r="Y165" s="13">
        <f t="shared" si="30"/>
        <v>3491280</v>
      </c>
      <c r="Z165" s="13"/>
      <c r="AA165" s="102"/>
      <c r="AB165" s="14"/>
      <c r="AC165" s="9"/>
      <c r="AD165" s="9"/>
      <c r="AE165" s="9"/>
      <c r="AF165" s="9"/>
      <c r="AG165" s="68"/>
      <c r="AI165" s="1">
        <f t="shared" si="31"/>
        <v>387054.54545454547</v>
      </c>
      <c r="AJ165" s="1">
        <f t="shared" si="32"/>
        <v>38705.454545454544</v>
      </c>
    </row>
    <row r="166" spans="1:58" s="48" customFormat="1">
      <c r="A166" s="42" t="s">
        <v>162</v>
      </c>
      <c r="B166" s="45" t="s">
        <v>1352</v>
      </c>
      <c r="C166" s="45" t="s">
        <v>1280</v>
      </c>
      <c r="D166" s="45" t="s">
        <v>1353</v>
      </c>
      <c r="E166" s="174"/>
      <c r="F166" s="45">
        <v>47.971999999999994</v>
      </c>
      <c r="G166" s="45">
        <v>35.479999999999997</v>
      </c>
      <c r="H166" s="45">
        <v>12.492000000000001</v>
      </c>
      <c r="I166" s="36" t="s">
        <v>1354</v>
      </c>
      <c r="J166" s="91" t="s">
        <v>635</v>
      </c>
      <c r="K166" s="36" t="s">
        <v>634</v>
      </c>
      <c r="L166" s="9" t="s">
        <v>637</v>
      </c>
      <c r="M166" s="55">
        <v>14213500</v>
      </c>
      <c r="N166" s="69">
        <f t="shared" si="33"/>
        <v>14213.5</v>
      </c>
      <c r="O166" s="53">
        <v>1184400</v>
      </c>
      <c r="P166" s="52">
        <f t="shared" si="27"/>
        <v>39480</v>
      </c>
      <c r="Q166" s="1">
        <f t="shared" si="28"/>
        <v>355320</v>
      </c>
      <c r="R166" s="1" t="e">
        <f>VLOOKUP(A166,#REF!,7,0)</f>
        <v>#REF!</v>
      </c>
      <c r="S166" s="1" t="e">
        <f>VLOOKUP(A166,#REF!,8,0)</f>
        <v>#REF!</v>
      </c>
      <c r="T166" s="1" t="e">
        <f t="shared" si="34"/>
        <v>#REF!</v>
      </c>
      <c r="U166" s="13">
        <f t="shared" si="29"/>
        <v>394800</v>
      </c>
      <c r="V166" s="13">
        <f t="shared" si="37"/>
        <v>358910</v>
      </c>
      <c r="W166" s="13">
        <f t="shared" si="37"/>
        <v>35890</v>
      </c>
      <c r="X166" s="13">
        <f t="shared" si="38"/>
        <v>0</v>
      </c>
      <c r="Y166" s="13">
        <f t="shared" si="30"/>
        <v>3237360</v>
      </c>
      <c r="Z166" s="85" t="s">
        <v>1355</v>
      </c>
      <c r="AA166" s="102" t="s">
        <v>1797</v>
      </c>
      <c r="AB166" s="14" t="s">
        <v>636</v>
      </c>
      <c r="AC166" s="86">
        <v>43767</v>
      </c>
      <c r="AD166" s="9">
        <v>1</v>
      </c>
      <c r="AE166" s="86">
        <v>43768</v>
      </c>
      <c r="AF166" s="9">
        <v>1</v>
      </c>
      <c r="AG166" s="68"/>
      <c r="AH166" s="21"/>
      <c r="AI166" s="1">
        <f t="shared" si="31"/>
        <v>358909.09090909094</v>
      </c>
      <c r="AJ166" s="1">
        <f t="shared" si="32"/>
        <v>35890.909090909088</v>
      </c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1:58" s="21" customFormat="1">
      <c r="A167" s="2" t="s">
        <v>163</v>
      </c>
      <c r="B167" s="17" t="s">
        <v>1412</v>
      </c>
      <c r="C167" s="17"/>
      <c r="D167" s="17"/>
      <c r="E167" s="175" t="s">
        <v>1704</v>
      </c>
      <c r="F167" s="45">
        <v>53.298999999999999</v>
      </c>
      <c r="G167" s="45">
        <v>39.42</v>
      </c>
      <c r="H167" s="45">
        <v>13.879</v>
      </c>
      <c r="I167" s="12" t="s">
        <v>1411</v>
      </c>
      <c r="J167" s="91" t="s">
        <v>954</v>
      </c>
      <c r="K167" s="12" t="s">
        <v>1540</v>
      </c>
      <c r="L167" s="9" t="s">
        <v>390</v>
      </c>
      <c r="M167" s="55">
        <v>15802000</v>
      </c>
      <c r="N167" s="69">
        <f t="shared" si="33"/>
        <v>15802</v>
      </c>
      <c r="O167" s="53">
        <v>1316800</v>
      </c>
      <c r="P167" s="52">
        <f t="shared" si="27"/>
        <v>43890</v>
      </c>
      <c r="Q167" s="1">
        <f t="shared" si="28"/>
        <v>395040</v>
      </c>
      <c r="R167" s="1" t="e">
        <f>VLOOKUP(A167,#REF!,7,0)</f>
        <v>#REF!</v>
      </c>
      <c r="S167" s="1" t="e">
        <f>VLOOKUP(A167,#REF!,8,0)</f>
        <v>#REF!</v>
      </c>
      <c r="T167" s="1" t="e">
        <f t="shared" si="34"/>
        <v>#REF!</v>
      </c>
      <c r="U167" s="13">
        <f t="shared" si="29"/>
        <v>438930</v>
      </c>
      <c r="V167" s="13">
        <f t="shared" si="37"/>
        <v>399030</v>
      </c>
      <c r="W167" s="13">
        <f t="shared" si="37"/>
        <v>39900</v>
      </c>
      <c r="X167" s="13">
        <f t="shared" si="38"/>
        <v>0</v>
      </c>
      <c r="Y167" s="13">
        <f t="shared" si="30"/>
        <v>3599250</v>
      </c>
      <c r="Z167" s="13"/>
      <c r="AA167" s="102" t="s">
        <v>1798</v>
      </c>
      <c r="AB167" s="14" t="s">
        <v>391</v>
      </c>
      <c r="AC167" s="86">
        <v>43763</v>
      </c>
      <c r="AD167" s="9">
        <v>1</v>
      </c>
      <c r="AE167" s="86">
        <v>43766</v>
      </c>
      <c r="AF167" s="9">
        <v>1</v>
      </c>
      <c r="AG167" s="68"/>
      <c r="AI167" s="1">
        <f t="shared" si="31"/>
        <v>399027.27272727271</v>
      </c>
      <c r="AJ167" s="1">
        <f t="shared" si="32"/>
        <v>39902.727272727272</v>
      </c>
    </row>
    <row r="168" spans="1:58" s="21" customFormat="1">
      <c r="A168" s="2" t="s">
        <v>164</v>
      </c>
      <c r="B168" s="17" t="s">
        <v>1493</v>
      </c>
      <c r="C168" s="17" t="s">
        <v>1718</v>
      </c>
      <c r="D168" s="17" t="s">
        <v>1719</v>
      </c>
      <c r="E168" s="175"/>
      <c r="F168" s="45">
        <v>51.445999999999998</v>
      </c>
      <c r="G168" s="45">
        <v>38.049999999999997</v>
      </c>
      <c r="H168" s="45">
        <v>13.396000000000001</v>
      </c>
      <c r="I168" s="12" t="s">
        <v>1672</v>
      </c>
      <c r="J168" s="91" t="s">
        <v>775</v>
      </c>
      <c r="K168" s="12" t="s">
        <v>1541</v>
      </c>
      <c r="L168" s="9" t="s">
        <v>513</v>
      </c>
      <c r="M168" s="55">
        <v>15244700</v>
      </c>
      <c r="N168" s="69">
        <f t="shared" si="33"/>
        <v>15244.7</v>
      </c>
      <c r="O168" s="53">
        <v>1270300</v>
      </c>
      <c r="P168" s="52">
        <f t="shared" si="27"/>
        <v>42340</v>
      </c>
      <c r="Q168" s="1">
        <f t="shared" si="28"/>
        <v>381090</v>
      </c>
      <c r="R168" s="1" t="e">
        <f>VLOOKUP(A168,#REF!,7,0)</f>
        <v>#REF!</v>
      </c>
      <c r="S168" s="1" t="e">
        <f>VLOOKUP(A168,#REF!,8,0)</f>
        <v>#REF!</v>
      </c>
      <c r="T168" s="1" t="e">
        <f t="shared" si="34"/>
        <v>#REF!</v>
      </c>
      <c r="U168" s="13">
        <f t="shared" si="29"/>
        <v>423430</v>
      </c>
      <c r="V168" s="13">
        <f t="shared" si="37"/>
        <v>384940</v>
      </c>
      <c r="W168" s="13">
        <f t="shared" si="37"/>
        <v>38490</v>
      </c>
      <c r="X168" s="13">
        <f t="shared" si="38"/>
        <v>0</v>
      </c>
      <c r="Y168" s="13">
        <f t="shared" si="30"/>
        <v>3472150</v>
      </c>
      <c r="Z168" s="13"/>
      <c r="AA168" s="102" t="s">
        <v>1799</v>
      </c>
      <c r="AB168" s="14" t="s">
        <v>512</v>
      </c>
      <c r="AC168" s="86">
        <v>43759</v>
      </c>
      <c r="AD168" s="9">
        <v>1</v>
      </c>
      <c r="AE168" s="86">
        <v>43762</v>
      </c>
      <c r="AF168" s="9">
        <v>1</v>
      </c>
      <c r="AG168" s="68"/>
      <c r="AI168" s="1">
        <f t="shared" si="31"/>
        <v>384936.36363636365</v>
      </c>
      <c r="AJ168" s="1">
        <f t="shared" si="32"/>
        <v>38493.63636363636</v>
      </c>
    </row>
    <row r="169" spans="1:58" s="21" customFormat="1" hidden="1">
      <c r="A169" s="2" t="s">
        <v>165</v>
      </c>
      <c r="B169" s="17"/>
      <c r="C169" s="17"/>
      <c r="D169" s="17"/>
      <c r="E169" s="17"/>
      <c r="F169" s="45">
        <v>44.023000000000003</v>
      </c>
      <c r="G169" s="45">
        <v>32.56</v>
      </c>
      <c r="H169" s="45">
        <v>11.462999999999999</v>
      </c>
      <c r="J169" s="9"/>
      <c r="K169" s="12"/>
      <c r="L169" s="9"/>
      <c r="M169" s="55">
        <v>13070500</v>
      </c>
      <c r="N169" s="55">
        <f t="shared" si="33"/>
        <v>13070.5</v>
      </c>
      <c r="O169" s="53">
        <v>1089200</v>
      </c>
      <c r="P169" s="1">
        <f t="shared" si="27"/>
        <v>36300</v>
      </c>
      <c r="Q169" s="1">
        <f t="shared" si="28"/>
        <v>326760</v>
      </c>
      <c r="R169" s="1" t="e">
        <f>VLOOKUP(A169,#REF!,7,0)</f>
        <v>#REF!</v>
      </c>
      <c r="S169" s="1" t="e">
        <f>VLOOKUP(A169,#REF!,8,0)</f>
        <v>#REF!</v>
      </c>
      <c r="T169" s="1" t="e">
        <f t="shared" si="34"/>
        <v>#REF!</v>
      </c>
      <c r="U169" s="13">
        <f t="shared" si="29"/>
        <v>363060</v>
      </c>
      <c r="V169" s="13">
        <f t="shared" si="37"/>
        <v>330050</v>
      </c>
      <c r="W169" s="13">
        <f t="shared" si="37"/>
        <v>33010</v>
      </c>
      <c r="X169" s="13">
        <f t="shared" si="38"/>
        <v>0</v>
      </c>
      <c r="Y169" s="13">
        <f t="shared" si="30"/>
        <v>2977140</v>
      </c>
      <c r="Z169" s="13"/>
      <c r="AA169" s="102"/>
      <c r="AB169" s="14"/>
      <c r="AC169" s="9"/>
      <c r="AD169" s="9"/>
      <c r="AE169" s="9"/>
      <c r="AF169" s="9"/>
      <c r="AG169" s="68"/>
      <c r="AI169" s="1">
        <f t="shared" si="31"/>
        <v>330054.54545454547</v>
      </c>
      <c r="AJ169" s="1">
        <f t="shared" si="32"/>
        <v>33005.454545454544</v>
      </c>
    </row>
    <row r="170" spans="1:58" s="21" customFormat="1">
      <c r="A170" s="2" t="s">
        <v>166</v>
      </c>
      <c r="B170" s="17" t="s">
        <v>1414</v>
      </c>
      <c r="C170" s="17" t="s">
        <v>1342</v>
      </c>
      <c r="D170" s="17" t="s">
        <v>1454</v>
      </c>
      <c r="E170" s="175" t="s">
        <v>1704</v>
      </c>
      <c r="F170" s="45">
        <v>49.498999999999995</v>
      </c>
      <c r="G170" s="45">
        <v>36.61</v>
      </c>
      <c r="H170" s="45">
        <v>12.888999999999999</v>
      </c>
      <c r="I170" s="12" t="s">
        <v>1413</v>
      </c>
      <c r="J170" s="91" t="s">
        <v>853</v>
      </c>
      <c r="K170" s="12" t="s">
        <v>638</v>
      </c>
      <c r="L170" s="9" t="s">
        <v>640</v>
      </c>
      <c r="M170" s="55">
        <v>14687000</v>
      </c>
      <c r="N170" s="69">
        <f t="shared" si="33"/>
        <v>14687</v>
      </c>
      <c r="O170" s="53">
        <v>1223900</v>
      </c>
      <c r="P170" s="52">
        <f t="shared" si="27"/>
        <v>40790</v>
      </c>
      <c r="Q170" s="1">
        <f t="shared" si="28"/>
        <v>367170</v>
      </c>
      <c r="R170" s="1" t="e">
        <f>VLOOKUP(A170,#REF!,7,0)</f>
        <v>#REF!</v>
      </c>
      <c r="S170" s="1" t="e">
        <f>VLOOKUP(A170,#REF!,8,0)</f>
        <v>#REF!</v>
      </c>
      <c r="T170" s="1" t="e">
        <f t="shared" si="34"/>
        <v>#REF!</v>
      </c>
      <c r="U170" s="13">
        <f t="shared" si="29"/>
        <v>407960</v>
      </c>
      <c r="V170" s="13">
        <f>ROUNDUP(AI170,-1)</f>
        <v>370880</v>
      </c>
      <c r="W170" s="13">
        <f>ROUNDDOWN(AJ170,-1)</f>
        <v>37080</v>
      </c>
      <c r="X170" s="13">
        <f t="shared" si="38"/>
        <v>0</v>
      </c>
      <c r="Y170" s="13">
        <f t="shared" si="30"/>
        <v>3345320</v>
      </c>
      <c r="Z170" s="85" t="s">
        <v>1455</v>
      </c>
      <c r="AA170" s="102" t="s">
        <v>1800</v>
      </c>
      <c r="AB170" s="14" t="s">
        <v>639</v>
      </c>
      <c r="AC170" s="86">
        <v>43760</v>
      </c>
      <c r="AD170" s="9">
        <v>1</v>
      </c>
      <c r="AE170" s="86">
        <v>43763</v>
      </c>
      <c r="AF170" s="9">
        <v>1</v>
      </c>
      <c r="AG170" s="68"/>
      <c r="AI170" s="1">
        <f t="shared" si="31"/>
        <v>370872.72727272729</v>
      </c>
      <c r="AJ170" s="1">
        <f t="shared" si="32"/>
        <v>37087.272727272728</v>
      </c>
    </row>
    <row r="171" spans="1:58" s="48" customFormat="1">
      <c r="A171" s="42" t="s">
        <v>167</v>
      </c>
      <c r="B171" s="45" t="s">
        <v>1363</v>
      </c>
      <c r="C171" s="45" t="s">
        <v>1280</v>
      </c>
      <c r="D171" s="45" t="s">
        <v>1364</v>
      </c>
      <c r="E171" s="174"/>
      <c r="F171" s="45">
        <v>45.361999999999995</v>
      </c>
      <c r="G171" s="45">
        <v>33.549999999999997</v>
      </c>
      <c r="H171" s="45">
        <v>11.811999999999999</v>
      </c>
      <c r="I171" s="36" t="s">
        <v>1365</v>
      </c>
      <c r="J171" s="91" t="s">
        <v>776</v>
      </c>
      <c r="K171" s="36" t="s">
        <v>1542</v>
      </c>
      <c r="L171" s="9" t="s">
        <v>419</v>
      </c>
      <c r="M171" s="55">
        <v>13460800</v>
      </c>
      <c r="N171" s="69">
        <f t="shared" si="33"/>
        <v>13460.8</v>
      </c>
      <c r="O171" s="53">
        <v>1121700</v>
      </c>
      <c r="P171" s="52">
        <f t="shared" si="27"/>
        <v>37390</v>
      </c>
      <c r="Q171" s="1">
        <f t="shared" si="28"/>
        <v>336510</v>
      </c>
      <c r="R171" s="1" t="e">
        <f>VLOOKUP(A171,#REF!,7,0)</f>
        <v>#REF!</v>
      </c>
      <c r="S171" s="1" t="e">
        <f>VLOOKUP(A171,#REF!,8,0)</f>
        <v>#REF!</v>
      </c>
      <c r="T171" s="1" t="e">
        <f t="shared" si="34"/>
        <v>#REF!</v>
      </c>
      <c r="U171" s="13">
        <f t="shared" si="29"/>
        <v>373900</v>
      </c>
      <c r="V171" s="13">
        <f t="shared" ref="V171:W197" si="39">ROUND(AI171,-1)</f>
        <v>339910</v>
      </c>
      <c r="W171" s="13">
        <f t="shared" si="39"/>
        <v>33990</v>
      </c>
      <c r="X171" s="13">
        <f t="shared" si="38"/>
        <v>0</v>
      </c>
      <c r="Y171" s="13">
        <f t="shared" si="30"/>
        <v>3065980</v>
      </c>
      <c r="Z171" s="85" t="s">
        <v>1382</v>
      </c>
      <c r="AA171" s="102" t="s">
        <v>1801</v>
      </c>
      <c r="AB171" s="14" t="s">
        <v>418</v>
      </c>
      <c r="AC171" s="86">
        <v>43766</v>
      </c>
      <c r="AD171" s="9">
        <v>1</v>
      </c>
      <c r="AE171" s="86">
        <v>43767</v>
      </c>
      <c r="AF171" s="9">
        <v>1</v>
      </c>
      <c r="AG171" s="68"/>
      <c r="AH171" s="21"/>
      <c r="AI171" s="1">
        <f t="shared" si="31"/>
        <v>339909.09090909094</v>
      </c>
      <c r="AJ171" s="1">
        <f t="shared" si="32"/>
        <v>33990.909090909088</v>
      </c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1:58" s="21" customFormat="1" hidden="1">
      <c r="A172" s="2" t="s">
        <v>168</v>
      </c>
      <c r="F172" s="45">
        <v>27.663</v>
      </c>
      <c r="G172" s="45">
        <v>20.46</v>
      </c>
      <c r="H172" s="45">
        <v>7.2030000000000003</v>
      </c>
      <c r="J172" s="9"/>
      <c r="K172" s="12">
        <v>0</v>
      </c>
      <c r="L172" s="9"/>
      <c r="M172" s="55">
        <v>9623700</v>
      </c>
      <c r="N172" s="55">
        <f t="shared" si="33"/>
        <v>9623.7000000000007</v>
      </c>
      <c r="O172" s="53">
        <v>801900</v>
      </c>
      <c r="P172" s="1">
        <f t="shared" si="27"/>
        <v>26730</v>
      </c>
      <c r="Q172" s="1">
        <f t="shared" si="28"/>
        <v>240570</v>
      </c>
      <c r="R172" s="1" t="e">
        <f>VLOOKUP(A172,#REF!,7,0)</f>
        <v>#REF!</v>
      </c>
      <c r="S172" s="1" t="e">
        <f>VLOOKUP(A172,#REF!,8,0)</f>
        <v>#REF!</v>
      </c>
      <c r="T172" s="1" t="e">
        <f t="shared" si="34"/>
        <v>#REF!</v>
      </c>
      <c r="U172" s="13">
        <f t="shared" si="29"/>
        <v>267300</v>
      </c>
      <c r="V172" s="13">
        <f t="shared" si="39"/>
        <v>243000</v>
      </c>
      <c r="W172" s="13">
        <f t="shared" si="39"/>
        <v>24300</v>
      </c>
      <c r="X172" s="13">
        <f t="shared" si="38"/>
        <v>0</v>
      </c>
      <c r="Y172" s="13">
        <f t="shared" si="30"/>
        <v>2191860</v>
      </c>
      <c r="Z172" s="13"/>
      <c r="AA172" s="102"/>
      <c r="AB172" s="14"/>
      <c r="AC172" s="9"/>
      <c r="AD172" s="9"/>
      <c r="AE172" s="9"/>
      <c r="AF172" s="9"/>
      <c r="AG172" s="68"/>
      <c r="AI172" s="1">
        <f t="shared" si="31"/>
        <v>243000</v>
      </c>
      <c r="AJ172" s="1">
        <f t="shared" si="32"/>
        <v>24300</v>
      </c>
    </row>
    <row r="173" spans="1:58" s="48" customFormat="1">
      <c r="A173" s="42" t="s">
        <v>169</v>
      </c>
      <c r="B173" s="45" t="s">
        <v>1253</v>
      </c>
      <c r="C173" s="45" t="s">
        <v>1074</v>
      </c>
      <c r="D173" s="45" t="s">
        <v>1254</v>
      </c>
      <c r="E173" s="174"/>
      <c r="F173" s="45">
        <v>29.893999999999998</v>
      </c>
      <c r="G173" s="45">
        <v>22.11</v>
      </c>
      <c r="H173" s="45">
        <v>7.7839999999999998</v>
      </c>
      <c r="I173" s="36" t="s">
        <v>1255</v>
      </c>
      <c r="J173" s="91" t="s">
        <v>642</v>
      </c>
      <c r="K173" s="36" t="s">
        <v>641</v>
      </c>
      <c r="L173" s="9" t="s">
        <v>644</v>
      </c>
      <c r="M173" s="55">
        <v>10402500</v>
      </c>
      <c r="N173" s="69">
        <f t="shared" si="33"/>
        <v>10402.5</v>
      </c>
      <c r="O173" s="53">
        <v>866800</v>
      </c>
      <c r="P173" s="52">
        <f t="shared" si="27"/>
        <v>28890</v>
      </c>
      <c r="Q173" s="1">
        <f t="shared" si="28"/>
        <v>260040</v>
      </c>
      <c r="R173" s="1" t="e">
        <f>VLOOKUP(A173,#REF!,7,0)</f>
        <v>#REF!</v>
      </c>
      <c r="S173" s="1" t="e">
        <f>VLOOKUP(A173,#REF!,8,0)</f>
        <v>#REF!</v>
      </c>
      <c r="T173" s="1" t="e">
        <f t="shared" si="34"/>
        <v>#REF!</v>
      </c>
      <c r="U173" s="13">
        <f t="shared" si="29"/>
        <v>288930</v>
      </c>
      <c r="V173" s="13">
        <f t="shared" si="39"/>
        <v>262660</v>
      </c>
      <c r="W173" s="13">
        <f t="shared" si="39"/>
        <v>26270</v>
      </c>
      <c r="X173" s="13">
        <f t="shared" si="38"/>
        <v>0</v>
      </c>
      <c r="Y173" s="13">
        <f t="shared" si="30"/>
        <v>2369250</v>
      </c>
      <c r="Z173" s="85" t="s">
        <v>1382</v>
      </c>
      <c r="AA173" s="102" t="s">
        <v>1802</v>
      </c>
      <c r="AB173" s="14" t="s">
        <v>643</v>
      </c>
      <c r="AC173" s="86">
        <v>43761</v>
      </c>
      <c r="AD173" s="9">
        <v>1</v>
      </c>
      <c r="AE173" s="86">
        <v>43763</v>
      </c>
      <c r="AF173" s="9">
        <v>1</v>
      </c>
      <c r="AG173" s="68"/>
      <c r="AH173" s="21"/>
      <c r="AI173" s="1">
        <f t="shared" si="31"/>
        <v>262663.63636363635</v>
      </c>
      <c r="AJ173" s="1">
        <f t="shared" si="32"/>
        <v>26266.363636363636</v>
      </c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1:58" s="48" customFormat="1">
      <c r="A174" s="42" t="s">
        <v>170</v>
      </c>
      <c r="B174" s="45" t="s">
        <v>1273</v>
      </c>
      <c r="C174" s="45" t="s">
        <v>1262</v>
      </c>
      <c r="D174" s="45" t="s">
        <v>1274</v>
      </c>
      <c r="E174" s="174"/>
      <c r="F174" s="45">
        <v>40.561999999999998</v>
      </c>
      <c r="G174" s="45">
        <v>30</v>
      </c>
      <c r="H174" s="45">
        <v>10.561999999999999</v>
      </c>
      <c r="I174" s="36" t="s">
        <v>1275</v>
      </c>
      <c r="J174" s="91" t="s">
        <v>646</v>
      </c>
      <c r="K174" s="36" t="s">
        <v>645</v>
      </c>
      <c r="L174" s="9" t="s">
        <v>648</v>
      </c>
      <c r="M174" s="55">
        <v>14101900</v>
      </c>
      <c r="N174" s="69">
        <f t="shared" si="33"/>
        <v>14101.9</v>
      </c>
      <c r="O174" s="53">
        <v>1175100</v>
      </c>
      <c r="P174" s="52">
        <f t="shared" si="27"/>
        <v>39170</v>
      </c>
      <c r="Q174" s="1">
        <f t="shared" si="28"/>
        <v>352530</v>
      </c>
      <c r="R174" s="1" t="e">
        <f>VLOOKUP(A174,#REF!,7,0)</f>
        <v>#REF!</v>
      </c>
      <c r="S174" s="1" t="e">
        <f>VLOOKUP(A174,#REF!,8,0)</f>
        <v>#REF!</v>
      </c>
      <c r="T174" s="1" t="e">
        <f t="shared" si="34"/>
        <v>#REF!</v>
      </c>
      <c r="U174" s="13">
        <f t="shared" si="29"/>
        <v>391700</v>
      </c>
      <c r="V174" s="13">
        <f t="shared" si="39"/>
        <v>356090</v>
      </c>
      <c r="W174" s="13">
        <f t="shared" si="39"/>
        <v>35610</v>
      </c>
      <c r="X174" s="13">
        <f t="shared" si="38"/>
        <v>0</v>
      </c>
      <c r="Y174" s="13">
        <f t="shared" si="30"/>
        <v>3211940</v>
      </c>
      <c r="Z174" s="85" t="s">
        <v>1382</v>
      </c>
      <c r="AA174" s="102" t="s">
        <v>1803</v>
      </c>
      <c r="AB174" s="14" t="s">
        <v>647</v>
      </c>
      <c r="AC174" s="86">
        <v>43764</v>
      </c>
      <c r="AD174" s="9">
        <v>1</v>
      </c>
      <c r="AE174" s="86">
        <v>43767</v>
      </c>
      <c r="AF174" s="9">
        <v>1</v>
      </c>
      <c r="AG174" s="68"/>
      <c r="AH174" s="21"/>
      <c r="AI174" s="1">
        <f t="shared" si="31"/>
        <v>356090.90909090906</v>
      </c>
      <c r="AJ174" s="1">
        <f t="shared" si="32"/>
        <v>35609.090909090912</v>
      </c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1:58" s="48" customFormat="1">
      <c r="A175" s="42" t="s">
        <v>171</v>
      </c>
      <c r="B175" s="45" t="s">
        <v>1273</v>
      </c>
      <c r="C175" s="45" t="s">
        <v>1262</v>
      </c>
      <c r="D175" s="45" t="s">
        <v>1274</v>
      </c>
      <c r="E175" s="174"/>
      <c r="F175" s="45">
        <v>41.076000000000001</v>
      </c>
      <c r="G175" s="45">
        <v>30.38</v>
      </c>
      <c r="H175" s="45">
        <v>10.696</v>
      </c>
      <c r="I175" s="36" t="s">
        <v>1275</v>
      </c>
      <c r="J175" s="91" t="s">
        <v>646</v>
      </c>
      <c r="K175" s="36" t="s">
        <v>645</v>
      </c>
      <c r="L175" s="9" t="s">
        <v>648</v>
      </c>
      <c r="M175" s="55">
        <v>14296400</v>
      </c>
      <c r="N175" s="69">
        <f t="shared" si="33"/>
        <v>14296.4</v>
      </c>
      <c r="O175" s="53">
        <v>1191300</v>
      </c>
      <c r="P175" s="52">
        <f t="shared" si="27"/>
        <v>39710</v>
      </c>
      <c r="Q175" s="1">
        <f t="shared" si="28"/>
        <v>357390</v>
      </c>
      <c r="R175" s="1" t="e">
        <f>VLOOKUP(A175,#REF!,7,0)</f>
        <v>#REF!</v>
      </c>
      <c r="S175" s="1" t="e">
        <f>VLOOKUP(A175,#REF!,8,0)</f>
        <v>#REF!</v>
      </c>
      <c r="T175" s="1" t="e">
        <f t="shared" si="34"/>
        <v>#REF!</v>
      </c>
      <c r="U175" s="13">
        <f t="shared" si="29"/>
        <v>397100</v>
      </c>
      <c r="V175" s="13">
        <f t="shared" si="39"/>
        <v>361000</v>
      </c>
      <c r="W175" s="13">
        <f t="shared" si="39"/>
        <v>36100</v>
      </c>
      <c r="X175" s="13">
        <f t="shared" si="38"/>
        <v>0</v>
      </c>
      <c r="Y175" s="13">
        <f t="shared" si="30"/>
        <v>3256220</v>
      </c>
      <c r="Z175" s="85" t="s">
        <v>1382</v>
      </c>
      <c r="AA175" s="102"/>
      <c r="AB175" s="14" t="s">
        <v>647</v>
      </c>
      <c r="AC175" s="86">
        <v>43764</v>
      </c>
      <c r="AD175" s="9">
        <v>1</v>
      </c>
      <c r="AE175" s="86">
        <v>43767</v>
      </c>
      <c r="AF175" s="9">
        <v>1</v>
      </c>
      <c r="AG175" s="68"/>
      <c r="AH175" s="21"/>
      <c r="AI175" s="1">
        <f t="shared" si="31"/>
        <v>361000</v>
      </c>
      <c r="AJ175" s="1">
        <f t="shared" si="32"/>
        <v>36100</v>
      </c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1:58" s="21" customFormat="1" hidden="1">
      <c r="A176" s="2" t="s">
        <v>172</v>
      </c>
      <c r="B176" s="17"/>
      <c r="C176" s="17"/>
      <c r="D176" s="17"/>
      <c r="E176" s="17"/>
      <c r="F176" s="45">
        <v>14.913</v>
      </c>
      <c r="G176" s="45">
        <v>11.03</v>
      </c>
      <c r="H176" s="45">
        <v>3.883</v>
      </c>
      <c r="J176" s="91"/>
      <c r="K176" s="12" t="s">
        <v>649</v>
      </c>
      <c r="L176" s="9"/>
      <c r="M176" s="55">
        <v>5184600</v>
      </c>
      <c r="N176" s="55">
        <f t="shared" si="33"/>
        <v>5184.6000000000004</v>
      </c>
      <c r="O176" s="53">
        <v>432000</v>
      </c>
      <c r="P176" s="1">
        <f t="shared" si="27"/>
        <v>14400</v>
      </c>
      <c r="Q176" s="1">
        <f t="shared" si="28"/>
        <v>129600</v>
      </c>
      <c r="R176" s="1" t="e">
        <f>VLOOKUP(A176,#REF!,7,0)</f>
        <v>#REF!</v>
      </c>
      <c r="S176" s="1" t="e">
        <f>VLOOKUP(A176,#REF!,8,0)</f>
        <v>#REF!</v>
      </c>
      <c r="T176" s="1" t="e">
        <f t="shared" si="34"/>
        <v>#REF!</v>
      </c>
      <c r="U176" s="13">
        <f t="shared" si="29"/>
        <v>144000</v>
      </c>
      <c r="V176" s="13">
        <f t="shared" si="39"/>
        <v>130910</v>
      </c>
      <c r="W176" s="13">
        <f t="shared" si="39"/>
        <v>13090</v>
      </c>
      <c r="X176" s="13">
        <f t="shared" si="38"/>
        <v>0</v>
      </c>
      <c r="Y176" s="13">
        <f t="shared" si="30"/>
        <v>1180800</v>
      </c>
      <c r="Z176" s="13"/>
      <c r="AA176" s="102"/>
      <c r="AB176" s="14"/>
      <c r="AC176" s="9"/>
      <c r="AD176" s="9"/>
      <c r="AE176" s="9"/>
      <c r="AF176" s="9"/>
      <c r="AG176" s="68" t="s">
        <v>650</v>
      </c>
      <c r="AI176" s="1">
        <f t="shared" si="31"/>
        <v>130909.09090909091</v>
      </c>
      <c r="AJ176" s="1">
        <f t="shared" si="32"/>
        <v>13090.90909090909</v>
      </c>
    </row>
    <row r="177" spans="1:58" s="21" customFormat="1" hidden="1">
      <c r="A177" s="2" t="s">
        <v>173</v>
      </c>
      <c r="B177" s="17"/>
      <c r="C177" s="17"/>
      <c r="D177" s="17"/>
      <c r="E177" s="17"/>
      <c r="F177" s="45">
        <v>17.509</v>
      </c>
      <c r="G177" s="45">
        <v>12.95</v>
      </c>
      <c r="H177" s="45">
        <v>4.5590000000000002</v>
      </c>
      <c r="J177" s="91"/>
      <c r="K177" s="12" t="s">
        <v>649</v>
      </c>
      <c r="L177" s="9"/>
      <c r="M177" s="55">
        <v>6091300</v>
      </c>
      <c r="N177" s="55">
        <f t="shared" si="33"/>
        <v>6091.3</v>
      </c>
      <c r="O177" s="53">
        <v>507600</v>
      </c>
      <c r="P177" s="1">
        <f t="shared" si="27"/>
        <v>16920</v>
      </c>
      <c r="Q177" s="1">
        <f t="shared" si="28"/>
        <v>152280</v>
      </c>
      <c r="R177" s="1" t="e">
        <f>VLOOKUP(A177,#REF!,7,0)</f>
        <v>#REF!</v>
      </c>
      <c r="S177" s="1" t="e">
        <f>VLOOKUP(A177,#REF!,8,0)</f>
        <v>#REF!</v>
      </c>
      <c r="T177" s="1" t="e">
        <f t="shared" si="34"/>
        <v>#REF!</v>
      </c>
      <c r="U177" s="13">
        <f t="shared" si="29"/>
        <v>169200</v>
      </c>
      <c r="V177" s="13">
        <f t="shared" si="39"/>
        <v>153820</v>
      </c>
      <c r="W177" s="13">
        <f t="shared" si="39"/>
        <v>15380</v>
      </c>
      <c r="X177" s="13">
        <f t="shared" si="38"/>
        <v>0</v>
      </c>
      <c r="Y177" s="13">
        <f t="shared" si="30"/>
        <v>1387440</v>
      </c>
      <c r="Z177" s="13"/>
      <c r="AA177" s="102"/>
      <c r="AB177" s="14"/>
      <c r="AC177" s="9"/>
      <c r="AD177" s="9"/>
      <c r="AE177" s="9"/>
      <c r="AF177" s="9"/>
      <c r="AG177" s="68" t="s">
        <v>650</v>
      </c>
      <c r="AI177" s="1">
        <f t="shared" si="31"/>
        <v>153818.18181818182</v>
      </c>
      <c r="AJ177" s="1">
        <f t="shared" si="32"/>
        <v>15381.818181818182</v>
      </c>
    </row>
    <row r="178" spans="1:58" s="48" customFormat="1">
      <c r="A178" s="42" t="s">
        <v>174</v>
      </c>
      <c r="B178" s="45" t="s">
        <v>1322</v>
      </c>
      <c r="C178" s="45" t="s">
        <v>1262</v>
      </c>
      <c r="D178" s="45" t="s">
        <v>1323</v>
      </c>
      <c r="E178" s="174"/>
      <c r="F178" s="45">
        <v>26.893000000000001</v>
      </c>
      <c r="G178" s="45">
        <v>19.89</v>
      </c>
      <c r="H178" s="45">
        <v>7.0030000000000001</v>
      </c>
      <c r="I178" s="36" t="s">
        <v>1324</v>
      </c>
      <c r="J178" s="91" t="s">
        <v>777</v>
      </c>
      <c r="K178" s="36" t="s">
        <v>1543</v>
      </c>
      <c r="L178" s="9" t="s">
        <v>385</v>
      </c>
      <c r="M178" s="55">
        <v>11463200</v>
      </c>
      <c r="N178" s="69">
        <f t="shared" si="33"/>
        <v>11463.2</v>
      </c>
      <c r="O178" s="53">
        <v>955200</v>
      </c>
      <c r="P178" s="52">
        <f t="shared" si="27"/>
        <v>31840</v>
      </c>
      <c r="Q178" s="1">
        <f t="shared" si="28"/>
        <v>286560</v>
      </c>
      <c r="R178" s="1" t="e">
        <f>VLOOKUP(A178,#REF!,7,0)</f>
        <v>#REF!</v>
      </c>
      <c r="S178" s="1" t="e">
        <f>VLOOKUP(A178,#REF!,8,0)</f>
        <v>#REF!</v>
      </c>
      <c r="T178" s="1" t="e">
        <f t="shared" si="34"/>
        <v>#REF!</v>
      </c>
      <c r="U178" s="13">
        <f t="shared" si="29"/>
        <v>318400</v>
      </c>
      <c r="V178" s="13">
        <f t="shared" si="39"/>
        <v>289450</v>
      </c>
      <c r="W178" s="13">
        <f t="shared" si="39"/>
        <v>28950</v>
      </c>
      <c r="X178" s="13">
        <f t="shared" si="38"/>
        <v>0</v>
      </c>
      <c r="Y178" s="13">
        <f t="shared" si="30"/>
        <v>2610880</v>
      </c>
      <c r="Z178" s="85" t="s">
        <v>1382</v>
      </c>
      <c r="AA178" s="102" t="s">
        <v>1626</v>
      </c>
      <c r="AB178" s="14" t="s">
        <v>384</v>
      </c>
      <c r="AC178" s="86">
        <v>43752</v>
      </c>
      <c r="AD178" s="9">
        <v>1</v>
      </c>
      <c r="AE178" s="86">
        <v>43761</v>
      </c>
      <c r="AF178" s="9">
        <v>1</v>
      </c>
      <c r="AG178" s="68"/>
      <c r="AH178" s="21"/>
      <c r="AI178" s="1">
        <f t="shared" si="31"/>
        <v>289454.54545454547</v>
      </c>
      <c r="AJ178" s="1">
        <f t="shared" si="32"/>
        <v>28945.454545454544</v>
      </c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1:58" s="48" customFormat="1">
      <c r="A179" s="42" t="s">
        <v>175</v>
      </c>
      <c r="B179" s="45" t="s">
        <v>1139</v>
      </c>
      <c r="C179" s="45" t="s">
        <v>1074</v>
      </c>
      <c r="D179" s="45" t="s">
        <v>1140</v>
      </c>
      <c r="E179" s="174"/>
      <c r="F179" s="45">
        <v>53.420999999999999</v>
      </c>
      <c r="G179" s="45">
        <v>39.51</v>
      </c>
      <c r="H179" s="45">
        <v>13.911</v>
      </c>
      <c r="I179" s="36" t="s">
        <v>1141</v>
      </c>
      <c r="J179" s="91" t="s">
        <v>778</v>
      </c>
      <c r="K179" s="36" t="s">
        <v>1544</v>
      </c>
      <c r="L179" s="9" t="s">
        <v>466</v>
      </c>
      <c r="M179" s="55">
        <v>22759900</v>
      </c>
      <c r="N179" s="69">
        <f t="shared" si="33"/>
        <v>22759.9</v>
      </c>
      <c r="O179" s="53">
        <v>1896600</v>
      </c>
      <c r="P179" s="52">
        <f t="shared" si="27"/>
        <v>63220</v>
      </c>
      <c r="Q179" s="1">
        <f t="shared" si="28"/>
        <v>568980</v>
      </c>
      <c r="R179" s="1" t="e">
        <f>VLOOKUP(A179,#REF!,7,0)</f>
        <v>#REF!</v>
      </c>
      <c r="S179" s="1" t="e">
        <f>VLOOKUP(A179,#REF!,8,0)</f>
        <v>#REF!</v>
      </c>
      <c r="T179" s="1" t="e">
        <f t="shared" si="34"/>
        <v>#REF!</v>
      </c>
      <c r="U179" s="13">
        <f t="shared" si="29"/>
        <v>632200</v>
      </c>
      <c r="V179" s="13">
        <f t="shared" si="39"/>
        <v>574730</v>
      </c>
      <c r="W179" s="13">
        <f t="shared" si="39"/>
        <v>57470</v>
      </c>
      <c r="X179" s="13">
        <f t="shared" si="38"/>
        <v>0</v>
      </c>
      <c r="Y179" s="13">
        <f t="shared" si="30"/>
        <v>5184040</v>
      </c>
      <c r="Z179" s="85" t="s">
        <v>1382</v>
      </c>
      <c r="AA179" s="102"/>
      <c r="AB179" s="14" t="s">
        <v>465</v>
      </c>
      <c r="AC179" s="86">
        <v>43767</v>
      </c>
      <c r="AD179" s="9">
        <v>1</v>
      </c>
      <c r="AE179" s="86">
        <v>43768</v>
      </c>
      <c r="AF179" s="9">
        <v>1</v>
      </c>
      <c r="AG179" s="68"/>
      <c r="AH179" s="21"/>
      <c r="AI179" s="1">
        <f t="shared" si="31"/>
        <v>574727.27272727271</v>
      </c>
      <c r="AJ179" s="1">
        <f t="shared" si="32"/>
        <v>57472.727272727272</v>
      </c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1:58" s="21" customFormat="1">
      <c r="A180" s="41" t="s">
        <v>176</v>
      </c>
      <c r="B180" s="17" t="s">
        <v>1494</v>
      </c>
      <c r="C180" s="17" t="s">
        <v>1096</v>
      </c>
      <c r="D180" s="17" t="s">
        <v>1620</v>
      </c>
      <c r="E180" s="175"/>
      <c r="F180" s="45">
        <v>28.38</v>
      </c>
      <c r="G180" s="45">
        <v>20.99</v>
      </c>
      <c r="H180" s="45">
        <v>7.39</v>
      </c>
      <c r="I180" s="12" t="s">
        <v>1619</v>
      </c>
      <c r="J180" s="91" t="s">
        <v>779</v>
      </c>
      <c r="K180" s="12" t="s">
        <v>1545</v>
      </c>
      <c r="L180" s="9" t="s">
        <v>436</v>
      </c>
      <c r="M180" s="55">
        <v>12074000</v>
      </c>
      <c r="N180" s="69">
        <f t="shared" si="33"/>
        <v>12074</v>
      </c>
      <c r="O180" s="53">
        <v>1006100</v>
      </c>
      <c r="P180" s="52">
        <f t="shared" si="27"/>
        <v>33530</v>
      </c>
      <c r="Q180" s="1">
        <f t="shared" si="28"/>
        <v>301830</v>
      </c>
      <c r="R180" s="1" t="e">
        <f>VLOOKUP(A180,#REF!,7,0)</f>
        <v>#REF!</v>
      </c>
      <c r="S180" s="1" t="e">
        <f>VLOOKUP(A180,#REF!,8,0)</f>
        <v>#REF!</v>
      </c>
      <c r="T180" s="1" t="e">
        <f t="shared" si="34"/>
        <v>#REF!</v>
      </c>
      <c r="U180" s="13">
        <f t="shared" si="29"/>
        <v>335360</v>
      </c>
      <c r="V180" s="13">
        <f t="shared" si="39"/>
        <v>304870</v>
      </c>
      <c r="W180" s="13">
        <f t="shared" si="39"/>
        <v>30490</v>
      </c>
      <c r="X180" s="13">
        <f t="shared" si="38"/>
        <v>0</v>
      </c>
      <c r="Y180" s="13">
        <f t="shared" si="30"/>
        <v>2750000</v>
      </c>
      <c r="Z180" s="13"/>
      <c r="AA180" s="102" t="s">
        <v>1804</v>
      </c>
      <c r="AB180" s="14" t="s">
        <v>435</v>
      </c>
      <c r="AC180" s="86">
        <v>43756</v>
      </c>
      <c r="AD180" s="9">
        <v>1</v>
      </c>
      <c r="AE180" s="86">
        <v>43762</v>
      </c>
      <c r="AF180" s="9">
        <v>1</v>
      </c>
      <c r="AG180" s="68"/>
      <c r="AI180" s="1">
        <f t="shared" si="31"/>
        <v>304872.72727272729</v>
      </c>
      <c r="AJ180" s="1">
        <f t="shared" si="32"/>
        <v>30487.272727272728</v>
      </c>
    </row>
    <row r="181" spans="1:58" s="21" customFormat="1" hidden="1">
      <c r="A181" s="2" t="s">
        <v>177</v>
      </c>
      <c r="F181" s="45">
        <v>27.251999999999999</v>
      </c>
      <c r="G181" s="45">
        <v>20.155999999999999</v>
      </c>
      <c r="H181" s="45">
        <v>7.0960000000000001</v>
      </c>
      <c r="J181" s="9"/>
      <c r="K181" s="12">
        <v>0</v>
      </c>
      <c r="L181" s="9"/>
      <c r="M181" s="55">
        <v>4097300</v>
      </c>
      <c r="N181" s="55">
        <f t="shared" si="33"/>
        <v>4097.3</v>
      </c>
      <c r="O181" s="53">
        <v>341400</v>
      </c>
      <c r="P181" s="1">
        <f t="shared" si="27"/>
        <v>11380</v>
      </c>
      <c r="Q181" s="1">
        <f t="shared" si="28"/>
        <v>102420</v>
      </c>
      <c r="R181" s="1" t="e">
        <f>VLOOKUP(A181,#REF!,7,0)</f>
        <v>#REF!</v>
      </c>
      <c r="S181" s="1" t="e">
        <f>VLOOKUP(A181,#REF!,8,0)</f>
        <v>#REF!</v>
      </c>
      <c r="T181" s="1" t="e">
        <f t="shared" si="34"/>
        <v>#REF!</v>
      </c>
      <c r="U181" s="13">
        <f t="shared" si="29"/>
        <v>113800</v>
      </c>
      <c r="V181" s="13">
        <f t="shared" si="39"/>
        <v>103450</v>
      </c>
      <c r="W181" s="13">
        <f t="shared" si="39"/>
        <v>10350</v>
      </c>
      <c r="X181" s="13">
        <f t="shared" si="38"/>
        <v>0</v>
      </c>
      <c r="Y181" s="13">
        <f t="shared" si="30"/>
        <v>933160</v>
      </c>
      <c r="Z181" s="13"/>
      <c r="AA181" s="102"/>
      <c r="AB181" s="14"/>
      <c r="AC181" s="9"/>
      <c r="AD181" s="9"/>
      <c r="AE181" s="9"/>
      <c r="AF181" s="9"/>
      <c r="AG181" s="68"/>
      <c r="AI181" s="1">
        <f t="shared" si="31"/>
        <v>103454.54545454546</v>
      </c>
      <c r="AJ181" s="1">
        <f t="shared" si="32"/>
        <v>10345.454545454546</v>
      </c>
    </row>
    <row r="182" spans="1:58" s="48" customFormat="1">
      <c r="A182" s="42" t="s">
        <v>178</v>
      </c>
      <c r="B182" s="45" t="s">
        <v>1108</v>
      </c>
      <c r="C182" s="45" t="s">
        <v>1087</v>
      </c>
      <c r="D182" s="45" t="s">
        <v>1107</v>
      </c>
      <c r="E182" s="174"/>
      <c r="F182" s="45">
        <v>27.251999999999999</v>
      </c>
      <c r="G182" s="45">
        <v>20.155999999999999</v>
      </c>
      <c r="H182" s="45">
        <v>7.0960000000000001</v>
      </c>
      <c r="I182" s="36" t="s">
        <v>1109</v>
      </c>
      <c r="J182" s="91" t="s">
        <v>652</v>
      </c>
      <c r="K182" s="36" t="s">
        <v>651</v>
      </c>
      <c r="L182" s="9" t="s">
        <v>654</v>
      </c>
      <c r="M182" s="55">
        <v>4097300</v>
      </c>
      <c r="N182" s="69">
        <f t="shared" si="33"/>
        <v>4097.3</v>
      </c>
      <c r="O182" s="53">
        <v>341400</v>
      </c>
      <c r="P182" s="52">
        <f t="shared" si="27"/>
        <v>11380</v>
      </c>
      <c r="Q182" s="1">
        <f t="shared" si="28"/>
        <v>102420</v>
      </c>
      <c r="R182" s="1" t="e">
        <f>VLOOKUP(A182,#REF!,7,0)</f>
        <v>#REF!</v>
      </c>
      <c r="S182" s="1" t="e">
        <f>VLOOKUP(A182,#REF!,8,0)</f>
        <v>#REF!</v>
      </c>
      <c r="T182" s="1" t="e">
        <f t="shared" si="34"/>
        <v>#REF!</v>
      </c>
      <c r="U182" s="13">
        <f t="shared" si="29"/>
        <v>113800</v>
      </c>
      <c r="V182" s="13">
        <f t="shared" si="39"/>
        <v>103450</v>
      </c>
      <c r="W182" s="13">
        <f t="shared" si="39"/>
        <v>10350</v>
      </c>
      <c r="X182" s="13">
        <f t="shared" si="38"/>
        <v>0</v>
      </c>
      <c r="Y182" s="13">
        <f t="shared" si="30"/>
        <v>933160</v>
      </c>
      <c r="Z182" s="85" t="s">
        <v>1382</v>
      </c>
      <c r="AA182" s="102" t="s">
        <v>1805</v>
      </c>
      <c r="AB182" s="14" t="s">
        <v>653</v>
      </c>
      <c r="AC182" s="86">
        <v>43761</v>
      </c>
      <c r="AD182" s="9">
        <v>1</v>
      </c>
      <c r="AE182" s="86">
        <v>43763</v>
      </c>
      <c r="AF182" s="9">
        <v>1</v>
      </c>
      <c r="AG182" s="68"/>
      <c r="AH182" s="21"/>
      <c r="AI182" s="1">
        <f t="shared" si="31"/>
        <v>103454.54545454546</v>
      </c>
      <c r="AJ182" s="1">
        <f t="shared" si="32"/>
        <v>10345.454545454546</v>
      </c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1:58" s="21" customFormat="1">
      <c r="A183" s="2" t="s">
        <v>179</v>
      </c>
      <c r="B183" s="17" t="s">
        <v>1415</v>
      </c>
      <c r="C183" s="17" t="s">
        <v>1716</v>
      </c>
      <c r="D183" s="17" t="s">
        <v>1717</v>
      </c>
      <c r="E183" s="175"/>
      <c r="F183" s="45">
        <v>27.251999999999999</v>
      </c>
      <c r="G183" s="45">
        <v>20.155999999999999</v>
      </c>
      <c r="H183" s="45">
        <v>7.0960000000000001</v>
      </c>
      <c r="I183" s="12" t="s">
        <v>1416</v>
      </c>
      <c r="J183" s="91" t="s">
        <v>780</v>
      </c>
      <c r="K183" s="12" t="s">
        <v>1546</v>
      </c>
      <c r="L183" s="9" t="s">
        <v>473</v>
      </c>
      <c r="M183" s="55">
        <v>4097300</v>
      </c>
      <c r="N183" s="69">
        <f t="shared" si="33"/>
        <v>4097.3</v>
      </c>
      <c r="O183" s="53">
        <v>341400</v>
      </c>
      <c r="P183" s="52">
        <f t="shared" si="27"/>
        <v>11380</v>
      </c>
      <c r="Q183" s="1">
        <f t="shared" si="28"/>
        <v>102420</v>
      </c>
      <c r="R183" s="1" t="e">
        <f>VLOOKUP(A183,#REF!,7,0)</f>
        <v>#REF!</v>
      </c>
      <c r="S183" s="1" t="e">
        <f>VLOOKUP(A183,#REF!,8,0)</f>
        <v>#REF!</v>
      </c>
      <c r="T183" s="1" t="e">
        <f t="shared" si="34"/>
        <v>#REF!</v>
      </c>
      <c r="U183" s="13">
        <f t="shared" si="29"/>
        <v>113800</v>
      </c>
      <c r="V183" s="13">
        <f t="shared" si="39"/>
        <v>103450</v>
      </c>
      <c r="W183" s="13">
        <f t="shared" si="39"/>
        <v>10350</v>
      </c>
      <c r="X183" s="13">
        <f t="shared" si="38"/>
        <v>0</v>
      </c>
      <c r="Y183" s="13">
        <f t="shared" si="30"/>
        <v>933160</v>
      </c>
      <c r="Z183" s="13"/>
      <c r="AA183" s="102" t="s">
        <v>1806</v>
      </c>
      <c r="AB183" s="14" t="s">
        <v>472</v>
      </c>
      <c r="AC183" s="86">
        <v>43766</v>
      </c>
      <c r="AD183" s="9">
        <v>1</v>
      </c>
      <c r="AE183" s="86">
        <v>43767</v>
      </c>
      <c r="AF183" s="9">
        <v>1</v>
      </c>
      <c r="AG183" s="68"/>
      <c r="AI183" s="1">
        <f t="shared" si="31"/>
        <v>103454.54545454546</v>
      </c>
      <c r="AJ183" s="1">
        <f t="shared" si="32"/>
        <v>10345.454545454546</v>
      </c>
    </row>
    <row r="184" spans="1:58" s="21" customFormat="1" hidden="1">
      <c r="A184" s="2" t="s">
        <v>180</v>
      </c>
      <c r="F184" s="45">
        <v>27.251999999999999</v>
      </c>
      <c r="G184" s="45">
        <v>20.155999999999999</v>
      </c>
      <c r="H184" s="45">
        <v>7.0960000000000001</v>
      </c>
      <c r="J184" s="9"/>
      <c r="K184" s="12">
        <v>0</v>
      </c>
      <c r="L184" s="9"/>
      <c r="M184" s="55">
        <v>4097300</v>
      </c>
      <c r="N184" s="55">
        <f t="shared" si="33"/>
        <v>4097.3</v>
      </c>
      <c r="O184" s="53">
        <v>341400</v>
      </c>
      <c r="P184" s="1">
        <f t="shared" si="27"/>
        <v>11380</v>
      </c>
      <c r="Q184" s="1">
        <f t="shared" si="28"/>
        <v>102420</v>
      </c>
      <c r="R184" s="1" t="e">
        <f>VLOOKUP(A184,#REF!,7,0)</f>
        <v>#REF!</v>
      </c>
      <c r="S184" s="1" t="e">
        <f>VLOOKUP(A184,#REF!,8,0)</f>
        <v>#REF!</v>
      </c>
      <c r="T184" s="1" t="e">
        <f t="shared" si="34"/>
        <v>#REF!</v>
      </c>
      <c r="U184" s="13">
        <f t="shared" si="29"/>
        <v>113800</v>
      </c>
      <c r="V184" s="13">
        <f t="shared" si="39"/>
        <v>103450</v>
      </c>
      <c r="W184" s="13">
        <f t="shared" si="39"/>
        <v>10350</v>
      </c>
      <c r="X184" s="13">
        <f t="shared" si="38"/>
        <v>0</v>
      </c>
      <c r="Y184" s="13">
        <f t="shared" si="30"/>
        <v>933160</v>
      </c>
      <c r="Z184" s="13"/>
      <c r="AA184" s="102"/>
      <c r="AB184" s="14"/>
      <c r="AC184" s="9"/>
      <c r="AD184" s="9"/>
      <c r="AE184" s="9"/>
      <c r="AF184" s="9"/>
      <c r="AG184" s="68"/>
      <c r="AI184" s="1">
        <f t="shared" si="31"/>
        <v>103454.54545454546</v>
      </c>
      <c r="AJ184" s="1">
        <f t="shared" si="32"/>
        <v>10345.454545454546</v>
      </c>
    </row>
    <row r="185" spans="1:58" s="21" customFormat="1">
      <c r="A185" s="2" t="s">
        <v>181</v>
      </c>
      <c r="B185" s="17" t="s">
        <v>1485</v>
      </c>
      <c r="C185" s="17" t="s">
        <v>1486</v>
      </c>
      <c r="D185" s="17" t="s">
        <v>1487</v>
      </c>
      <c r="E185" s="175"/>
      <c r="F185" s="45">
        <v>15.972000000000001</v>
      </c>
      <c r="G185" s="45">
        <v>11.813000000000001</v>
      </c>
      <c r="H185" s="45">
        <v>4.1589999999999998</v>
      </c>
      <c r="I185" s="12" t="s">
        <v>1488</v>
      </c>
      <c r="J185" s="91" t="s">
        <v>656</v>
      </c>
      <c r="K185" s="12" t="s">
        <v>655</v>
      </c>
      <c r="L185" s="9" t="s">
        <v>658</v>
      </c>
      <c r="M185" s="55">
        <v>2400200</v>
      </c>
      <c r="N185" s="69">
        <f t="shared" si="33"/>
        <v>2400.1999999999998</v>
      </c>
      <c r="O185" s="53">
        <v>200000</v>
      </c>
      <c r="P185" s="52">
        <f t="shared" si="27"/>
        <v>6660</v>
      </c>
      <c r="Q185" s="1">
        <f t="shared" si="28"/>
        <v>60000</v>
      </c>
      <c r="R185" s="1" t="e">
        <f>VLOOKUP(A185,#REF!,7,0)</f>
        <v>#REF!</v>
      </c>
      <c r="S185" s="1" t="e">
        <f>VLOOKUP(A185,#REF!,8,0)</f>
        <v>#REF!</v>
      </c>
      <c r="T185" s="1" t="e">
        <f t="shared" si="34"/>
        <v>#REF!</v>
      </c>
      <c r="U185" s="13">
        <f t="shared" si="29"/>
        <v>66660</v>
      </c>
      <c r="V185" s="13">
        <f t="shared" si="39"/>
        <v>60600</v>
      </c>
      <c r="W185" s="13">
        <f t="shared" si="39"/>
        <v>6060</v>
      </c>
      <c r="X185" s="13">
        <f t="shared" si="38"/>
        <v>0</v>
      </c>
      <c r="Y185" s="61">
        <f t="shared" si="30"/>
        <v>546660</v>
      </c>
      <c r="Z185" s="61"/>
      <c r="AA185" s="102" t="s">
        <v>1807</v>
      </c>
      <c r="AB185" s="14" t="s">
        <v>657</v>
      </c>
      <c r="AC185" s="86">
        <v>43768</v>
      </c>
      <c r="AD185" s="9">
        <v>1</v>
      </c>
      <c r="AE185" s="86">
        <v>43769</v>
      </c>
      <c r="AF185" s="9">
        <v>1</v>
      </c>
      <c r="AG185" s="68"/>
      <c r="AI185" s="1">
        <f t="shared" si="31"/>
        <v>60600</v>
      </c>
      <c r="AJ185" s="1">
        <f t="shared" si="32"/>
        <v>6060</v>
      </c>
    </row>
    <row r="186" spans="1:58" s="48" customFormat="1">
      <c r="A186" s="42" t="s">
        <v>182</v>
      </c>
      <c r="B186" s="45" t="s">
        <v>1256</v>
      </c>
      <c r="C186" s="45" t="s">
        <v>1074</v>
      </c>
      <c r="D186" s="45" t="s">
        <v>1131</v>
      </c>
      <c r="E186" s="174"/>
      <c r="F186" s="45">
        <v>15.972000000000001</v>
      </c>
      <c r="G186" s="45">
        <v>11.813000000000001</v>
      </c>
      <c r="H186" s="45">
        <v>4.1589999999999998</v>
      </c>
      <c r="I186" s="36" t="s">
        <v>1257</v>
      </c>
      <c r="J186" s="91" t="s">
        <v>660</v>
      </c>
      <c r="K186" s="36" t="s">
        <v>659</v>
      </c>
      <c r="L186" s="9" t="s">
        <v>662</v>
      </c>
      <c r="M186" s="55">
        <v>2400200</v>
      </c>
      <c r="N186" s="69">
        <f t="shared" si="33"/>
        <v>2400.1999999999998</v>
      </c>
      <c r="O186" s="53">
        <v>200000</v>
      </c>
      <c r="P186" s="52">
        <f t="shared" si="27"/>
        <v>6660</v>
      </c>
      <c r="Q186" s="1">
        <f t="shared" si="28"/>
        <v>60000</v>
      </c>
      <c r="R186" s="1" t="e">
        <f>VLOOKUP(A186,#REF!,7,0)</f>
        <v>#REF!</v>
      </c>
      <c r="S186" s="1" t="e">
        <f>VLOOKUP(A186,#REF!,8,0)</f>
        <v>#REF!</v>
      </c>
      <c r="T186" s="1" t="e">
        <f t="shared" si="34"/>
        <v>#REF!</v>
      </c>
      <c r="U186" s="13">
        <f t="shared" si="29"/>
        <v>66660</v>
      </c>
      <c r="V186" s="13">
        <f t="shared" si="39"/>
        <v>60600</v>
      </c>
      <c r="W186" s="13">
        <f t="shared" si="39"/>
        <v>6060</v>
      </c>
      <c r="X186" s="13">
        <f t="shared" si="38"/>
        <v>0</v>
      </c>
      <c r="Y186" s="13">
        <f t="shared" si="30"/>
        <v>546660</v>
      </c>
      <c r="Z186" s="85" t="s">
        <v>1382</v>
      </c>
      <c r="AA186" s="102" t="s">
        <v>1808</v>
      </c>
      <c r="AB186" s="14" t="s">
        <v>661</v>
      </c>
      <c r="AC186" s="86">
        <v>43761</v>
      </c>
      <c r="AD186" s="9">
        <v>1</v>
      </c>
      <c r="AE186" s="86">
        <v>43763</v>
      </c>
      <c r="AF186" s="9">
        <v>1</v>
      </c>
      <c r="AG186" s="68"/>
      <c r="AH186" s="21"/>
      <c r="AI186" s="1">
        <f t="shared" si="31"/>
        <v>60600</v>
      </c>
      <c r="AJ186" s="1">
        <f t="shared" si="32"/>
        <v>6060</v>
      </c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1:58" s="48" customFormat="1">
      <c r="A187" s="42" t="s">
        <v>183</v>
      </c>
      <c r="B187" s="45" t="s">
        <v>1256</v>
      </c>
      <c r="C187" s="45" t="s">
        <v>1074</v>
      </c>
      <c r="D187" s="45" t="s">
        <v>1131</v>
      </c>
      <c r="E187" s="174"/>
      <c r="F187" s="45">
        <v>33.591000000000001</v>
      </c>
      <c r="G187" s="45">
        <v>24.844000000000001</v>
      </c>
      <c r="H187" s="45">
        <v>8.7469999999999999</v>
      </c>
      <c r="I187" s="36" t="s">
        <v>1257</v>
      </c>
      <c r="J187" s="91" t="s">
        <v>660</v>
      </c>
      <c r="K187" s="36" t="s">
        <v>659</v>
      </c>
      <c r="L187" s="9" t="s">
        <v>662</v>
      </c>
      <c r="M187" s="55">
        <v>5049000</v>
      </c>
      <c r="N187" s="69">
        <f t="shared" si="33"/>
        <v>5049</v>
      </c>
      <c r="O187" s="53">
        <v>420700</v>
      </c>
      <c r="P187" s="52">
        <f t="shared" si="27"/>
        <v>14020</v>
      </c>
      <c r="Q187" s="1">
        <f t="shared" si="28"/>
        <v>126210</v>
      </c>
      <c r="R187" s="1" t="e">
        <f>VLOOKUP(A187,#REF!,7,0)</f>
        <v>#REF!</v>
      </c>
      <c r="S187" s="1" t="e">
        <f>VLOOKUP(A187,#REF!,8,0)</f>
        <v>#REF!</v>
      </c>
      <c r="T187" s="1" t="e">
        <f t="shared" si="34"/>
        <v>#REF!</v>
      </c>
      <c r="U187" s="13">
        <f t="shared" si="29"/>
        <v>140230</v>
      </c>
      <c r="V187" s="13">
        <f t="shared" si="39"/>
        <v>127480</v>
      </c>
      <c r="W187" s="13">
        <f t="shared" si="39"/>
        <v>12750</v>
      </c>
      <c r="X187" s="13">
        <f t="shared" si="38"/>
        <v>0</v>
      </c>
      <c r="Y187" s="13">
        <f t="shared" si="30"/>
        <v>1149910</v>
      </c>
      <c r="Z187" s="85" t="s">
        <v>1382</v>
      </c>
      <c r="AA187" s="102"/>
      <c r="AB187" s="14" t="s">
        <v>661</v>
      </c>
      <c r="AC187" s="86">
        <v>43761</v>
      </c>
      <c r="AD187" s="9">
        <v>1</v>
      </c>
      <c r="AE187" s="86">
        <v>43763</v>
      </c>
      <c r="AF187" s="9">
        <v>1</v>
      </c>
      <c r="AG187" s="68"/>
      <c r="AH187" s="21"/>
      <c r="AI187" s="1">
        <f t="shared" si="31"/>
        <v>127481.81818181818</v>
      </c>
      <c r="AJ187" s="1">
        <f t="shared" si="32"/>
        <v>12748.181818181818</v>
      </c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1:58" s="21" customFormat="1" hidden="1">
      <c r="A188" s="2" t="s">
        <v>184</v>
      </c>
      <c r="B188" s="17"/>
      <c r="C188" s="17"/>
      <c r="D188" s="17"/>
      <c r="E188" s="17"/>
      <c r="F188" s="45">
        <v>27.251999999999999</v>
      </c>
      <c r="G188" s="45">
        <v>20.155999999999999</v>
      </c>
      <c r="H188" s="45">
        <v>7.0960000000000001</v>
      </c>
      <c r="J188" s="9"/>
      <c r="K188" s="12" t="s">
        <v>1547</v>
      </c>
      <c r="L188" s="9"/>
      <c r="M188" s="55">
        <v>4097300</v>
      </c>
      <c r="N188" s="55">
        <f t="shared" si="33"/>
        <v>4097.3</v>
      </c>
      <c r="O188" s="53">
        <v>341400</v>
      </c>
      <c r="P188" s="1">
        <f t="shared" si="27"/>
        <v>11380</v>
      </c>
      <c r="Q188" s="1">
        <f t="shared" si="28"/>
        <v>102420</v>
      </c>
      <c r="R188" s="1" t="e">
        <f>VLOOKUP(A188,#REF!,7,0)</f>
        <v>#REF!</v>
      </c>
      <c r="S188" s="1" t="e">
        <f>VLOOKUP(A188,#REF!,8,0)</f>
        <v>#REF!</v>
      </c>
      <c r="T188" s="1" t="e">
        <f t="shared" si="34"/>
        <v>#REF!</v>
      </c>
      <c r="U188" s="13">
        <f t="shared" si="29"/>
        <v>113800</v>
      </c>
      <c r="V188" s="13">
        <f t="shared" si="39"/>
        <v>103450</v>
      </c>
      <c r="W188" s="13">
        <f t="shared" si="39"/>
        <v>10350</v>
      </c>
      <c r="X188" s="13">
        <f t="shared" si="38"/>
        <v>0</v>
      </c>
      <c r="Y188" s="13">
        <f t="shared" si="30"/>
        <v>933160</v>
      </c>
      <c r="Z188" s="13"/>
      <c r="AA188" s="102"/>
      <c r="AB188" s="14"/>
      <c r="AC188" s="9"/>
      <c r="AD188" s="9"/>
      <c r="AE188" s="9"/>
      <c r="AF188" s="9"/>
      <c r="AG188" s="68"/>
      <c r="AI188" s="1">
        <f t="shared" si="31"/>
        <v>103454.54545454546</v>
      </c>
      <c r="AJ188" s="1">
        <f t="shared" si="32"/>
        <v>10345.454545454546</v>
      </c>
    </row>
    <row r="189" spans="1:58" s="21" customFormat="1" hidden="1">
      <c r="A189" s="2" t="s">
        <v>185</v>
      </c>
      <c r="F189" s="45">
        <v>27.251999999999999</v>
      </c>
      <c r="G189" s="45">
        <v>20.155999999999999</v>
      </c>
      <c r="H189" s="45">
        <v>7.0960000000000001</v>
      </c>
      <c r="J189" s="9"/>
      <c r="K189" s="12" t="s">
        <v>600</v>
      </c>
      <c r="L189" s="9"/>
      <c r="M189" s="55">
        <v>4097300</v>
      </c>
      <c r="N189" s="55">
        <f t="shared" si="33"/>
        <v>4097.3</v>
      </c>
      <c r="O189" s="53">
        <v>341400</v>
      </c>
      <c r="P189" s="1">
        <f t="shared" si="27"/>
        <v>11380</v>
      </c>
      <c r="Q189" s="1">
        <f t="shared" si="28"/>
        <v>102420</v>
      </c>
      <c r="R189" s="1" t="e">
        <f>VLOOKUP(A189,#REF!,7,0)</f>
        <v>#REF!</v>
      </c>
      <c r="S189" s="1" t="e">
        <f>VLOOKUP(A189,#REF!,8,0)</f>
        <v>#REF!</v>
      </c>
      <c r="T189" s="1" t="e">
        <f t="shared" si="34"/>
        <v>#REF!</v>
      </c>
      <c r="U189" s="13">
        <f t="shared" si="29"/>
        <v>113800</v>
      </c>
      <c r="V189" s="13">
        <f t="shared" si="39"/>
        <v>103450</v>
      </c>
      <c r="W189" s="13">
        <f t="shared" si="39"/>
        <v>10350</v>
      </c>
      <c r="X189" s="13">
        <f t="shared" si="38"/>
        <v>0</v>
      </c>
      <c r="Y189" s="13">
        <f t="shared" si="30"/>
        <v>933160</v>
      </c>
      <c r="Z189" s="13"/>
      <c r="AA189" s="102"/>
      <c r="AB189" s="14"/>
      <c r="AC189" s="9"/>
      <c r="AD189" s="9"/>
      <c r="AE189" s="9"/>
      <c r="AF189" s="9"/>
      <c r="AG189" s="68"/>
      <c r="AI189" s="1">
        <f t="shared" si="31"/>
        <v>103454.54545454546</v>
      </c>
      <c r="AJ189" s="1">
        <f t="shared" si="32"/>
        <v>10345.454545454546</v>
      </c>
    </row>
    <row r="190" spans="1:58" s="21" customFormat="1">
      <c r="A190" s="38" t="s">
        <v>186</v>
      </c>
      <c r="B190" s="17" t="s">
        <v>1495</v>
      </c>
      <c r="C190" s="17"/>
      <c r="D190" s="17"/>
      <c r="E190" s="175" t="s">
        <v>1704</v>
      </c>
      <c r="F190" s="45">
        <v>27.251999999999999</v>
      </c>
      <c r="G190" s="45">
        <v>20.155999999999999</v>
      </c>
      <c r="H190" s="45">
        <v>7.0960000000000001</v>
      </c>
      <c r="I190" s="12"/>
      <c r="J190" s="9" t="s">
        <v>893</v>
      </c>
      <c r="K190" s="12" t="s">
        <v>892</v>
      </c>
      <c r="L190" s="9" t="s">
        <v>895</v>
      </c>
      <c r="M190" s="55">
        <v>4097300</v>
      </c>
      <c r="N190" s="69">
        <f t="shared" si="33"/>
        <v>4097.3</v>
      </c>
      <c r="O190" s="53">
        <v>341400</v>
      </c>
      <c r="P190" s="52">
        <f t="shared" si="27"/>
        <v>11380</v>
      </c>
      <c r="Q190" s="1">
        <f t="shared" si="28"/>
        <v>102420</v>
      </c>
      <c r="R190" s="1" t="e">
        <f>VLOOKUP(A190,#REF!,7,0)</f>
        <v>#REF!</v>
      </c>
      <c r="S190" s="1" t="e">
        <f>VLOOKUP(A190,#REF!,8,0)</f>
        <v>#REF!</v>
      </c>
      <c r="T190" s="1" t="e">
        <f t="shared" si="34"/>
        <v>#REF!</v>
      </c>
      <c r="U190" s="13">
        <f t="shared" si="29"/>
        <v>113800</v>
      </c>
      <c r="V190" s="13">
        <f t="shared" ref="V190:V195" si="40">ROUNDUP(AI190,-1)</f>
        <v>103460</v>
      </c>
      <c r="W190" s="13">
        <f t="shared" ref="W190:W195" si="41">ROUNDDOWN(AJ190,-1)</f>
        <v>10340</v>
      </c>
      <c r="X190" s="13">
        <f t="shared" si="38"/>
        <v>0</v>
      </c>
      <c r="Y190" s="61">
        <f t="shared" si="30"/>
        <v>933160</v>
      </c>
      <c r="Z190" s="61"/>
      <c r="AA190" s="102"/>
      <c r="AB190" s="14" t="s">
        <v>894</v>
      </c>
      <c r="AC190" s="86">
        <v>43768</v>
      </c>
      <c r="AD190" s="9">
        <v>1</v>
      </c>
      <c r="AE190" s="86">
        <v>43769</v>
      </c>
      <c r="AF190" s="9">
        <v>1</v>
      </c>
      <c r="AG190" s="68"/>
      <c r="AI190" s="1">
        <f t="shared" si="31"/>
        <v>103454.54545454546</v>
      </c>
      <c r="AJ190" s="1">
        <f t="shared" si="32"/>
        <v>10345.454545454546</v>
      </c>
    </row>
    <row r="191" spans="1:58" s="21" customFormat="1">
      <c r="A191" s="38" t="s">
        <v>187</v>
      </c>
      <c r="B191" s="17" t="s">
        <v>1495</v>
      </c>
      <c r="C191" s="17"/>
      <c r="D191" s="17"/>
      <c r="E191" s="175" t="s">
        <v>1704</v>
      </c>
      <c r="F191" s="45">
        <v>27.251999999999999</v>
      </c>
      <c r="G191" s="45">
        <v>20.155999999999999</v>
      </c>
      <c r="H191" s="45">
        <v>7.0960000000000001</v>
      </c>
      <c r="I191" s="17"/>
      <c r="J191" s="9" t="s">
        <v>893</v>
      </c>
      <c r="K191" s="12" t="s">
        <v>892</v>
      </c>
      <c r="L191" s="9" t="s">
        <v>895</v>
      </c>
      <c r="M191" s="55">
        <v>4097300</v>
      </c>
      <c r="N191" s="69">
        <f t="shared" si="33"/>
        <v>4097.3</v>
      </c>
      <c r="O191" s="53">
        <v>341400</v>
      </c>
      <c r="P191" s="52">
        <f t="shared" si="27"/>
        <v>11380</v>
      </c>
      <c r="Q191" s="1">
        <f t="shared" si="28"/>
        <v>102420</v>
      </c>
      <c r="R191" s="1" t="e">
        <f>VLOOKUP(A191,#REF!,7,0)</f>
        <v>#REF!</v>
      </c>
      <c r="S191" s="1" t="e">
        <f>VLOOKUP(A191,#REF!,8,0)</f>
        <v>#REF!</v>
      </c>
      <c r="T191" s="1" t="e">
        <f t="shared" si="34"/>
        <v>#REF!</v>
      </c>
      <c r="U191" s="13">
        <f t="shared" si="29"/>
        <v>113800</v>
      </c>
      <c r="V191" s="13">
        <f t="shared" si="40"/>
        <v>103460</v>
      </c>
      <c r="W191" s="13">
        <f t="shared" si="41"/>
        <v>10340</v>
      </c>
      <c r="X191" s="13">
        <f t="shared" si="38"/>
        <v>0</v>
      </c>
      <c r="Y191" s="61">
        <f t="shared" si="30"/>
        <v>933160</v>
      </c>
      <c r="Z191" s="61"/>
      <c r="AA191" s="102"/>
      <c r="AB191" s="14" t="s">
        <v>894</v>
      </c>
      <c r="AC191" s="86">
        <v>43768</v>
      </c>
      <c r="AD191" s="9">
        <v>1</v>
      </c>
      <c r="AE191" s="86">
        <v>43769</v>
      </c>
      <c r="AF191" s="9">
        <v>1</v>
      </c>
      <c r="AG191" s="68"/>
      <c r="AI191" s="1">
        <f t="shared" si="31"/>
        <v>103454.54545454546</v>
      </c>
      <c r="AJ191" s="1">
        <f t="shared" si="32"/>
        <v>10345.454545454546</v>
      </c>
    </row>
    <row r="192" spans="1:58" s="21" customFormat="1">
      <c r="A192" s="38" t="s">
        <v>188</v>
      </c>
      <c r="B192" s="17" t="s">
        <v>1495</v>
      </c>
      <c r="C192" s="17"/>
      <c r="D192" s="17"/>
      <c r="E192" s="175" t="s">
        <v>1704</v>
      </c>
      <c r="F192" s="45">
        <v>27.251999999999999</v>
      </c>
      <c r="G192" s="45">
        <v>20.155999999999999</v>
      </c>
      <c r="H192" s="45">
        <v>7.0960000000000001</v>
      </c>
      <c r="I192" s="12"/>
      <c r="J192" s="9" t="s">
        <v>897</v>
      </c>
      <c r="K192" s="12" t="s">
        <v>896</v>
      </c>
      <c r="L192" s="9" t="s">
        <v>899</v>
      </c>
      <c r="M192" s="55">
        <v>4097300</v>
      </c>
      <c r="N192" s="69">
        <f t="shared" si="33"/>
        <v>4097.3</v>
      </c>
      <c r="O192" s="53">
        <v>341400</v>
      </c>
      <c r="P192" s="52">
        <f t="shared" si="27"/>
        <v>11380</v>
      </c>
      <c r="Q192" s="1">
        <f t="shared" si="28"/>
        <v>102420</v>
      </c>
      <c r="R192" s="1" t="e">
        <f>VLOOKUP(A192,#REF!,7,0)</f>
        <v>#REF!</v>
      </c>
      <c r="S192" s="1" t="e">
        <f>VLOOKUP(A192,#REF!,8,0)</f>
        <v>#REF!</v>
      </c>
      <c r="T192" s="1" t="e">
        <f t="shared" si="34"/>
        <v>#REF!</v>
      </c>
      <c r="U192" s="13">
        <f t="shared" si="29"/>
        <v>113800</v>
      </c>
      <c r="V192" s="13">
        <f t="shared" si="40"/>
        <v>103460</v>
      </c>
      <c r="W192" s="13">
        <f t="shared" si="41"/>
        <v>10340</v>
      </c>
      <c r="X192" s="13">
        <f t="shared" si="38"/>
        <v>0</v>
      </c>
      <c r="Y192" s="61">
        <f t="shared" si="30"/>
        <v>933160</v>
      </c>
      <c r="Z192" s="61"/>
      <c r="AA192" s="102"/>
      <c r="AB192" s="14" t="s">
        <v>898</v>
      </c>
      <c r="AC192" s="86">
        <v>43768</v>
      </c>
      <c r="AD192" s="9">
        <v>1</v>
      </c>
      <c r="AE192" s="86">
        <v>43769</v>
      </c>
      <c r="AF192" s="9">
        <v>1</v>
      </c>
      <c r="AG192" s="68"/>
      <c r="AI192" s="1">
        <f t="shared" si="31"/>
        <v>103454.54545454546</v>
      </c>
      <c r="AJ192" s="1">
        <f t="shared" si="32"/>
        <v>10345.454545454546</v>
      </c>
    </row>
    <row r="193" spans="1:58" s="21" customFormat="1">
      <c r="A193" s="38" t="s">
        <v>189</v>
      </c>
      <c r="B193" s="17" t="s">
        <v>1495</v>
      </c>
      <c r="C193" s="17"/>
      <c r="D193" s="17"/>
      <c r="E193" s="175" t="s">
        <v>1704</v>
      </c>
      <c r="F193" s="45">
        <v>27.251999999999999</v>
      </c>
      <c r="G193" s="45">
        <v>20.155999999999999</v>
      </c>
      <c r="H193" s="45">
        <v>7.0960000000000001</v>
      </c>
      <c r="I193" s="12"/>
      <c r="J193" s="9" t="s">
        <v>897</v>
      </c>
      <c r="K193" s="12" t="s">
        <v>896</v>
      </c>
      <c r="L193" s="9" t="s">
        <v>899</v>
      </c>
      <c r="M193" s="55">
        <v>4097300</v>
      </c>
      <c r="N193" s="69">
        <f t="shared" si="33"/>
        <v>4097.3</v>
      </c>
      <c r="O193" s="53">
        <v>341400</v>
      </c>
      <c r="P193" s="52">
        <f t="shared" si="27"/>
        <v>11380</v>
      </c>
      <c r="Q193" s="1">
        <f t="shared" si="28"/>
        <v>102420</v>
      </c>
      <c r="R193" s="1" t="e">
        <f>VLOOKUP(A193,#REF!,7,0)</f>
        <v>#REF!</v>
      </c>
      <c r="S193" s="1" t="e">
        <f>VLOOKUP(A193,#REF!,8,0)</f>
        <v>#REF!</v>
      </c>
      <c r="T193" s="1" t="e">
        <f t="shared" si="34"/>
        <v>#REF!</v>
      </c>
      <c r="U193" s="13">
        <f t="shared" si="29"/>
        <v>113800</v>
      </c>
      <c r="V193" s="13">
        <f t="shared" si="40"/>
        <v>103460</v>
      </c>
      <c r="W193" s="13">
        <f t="shared" si="41"/>
        <v>10340</v>
      </c>
      <c r="X193" s="13">
        <f t="shared" si="38"/>
        <v>0</v>
      </c>
      <c r="Y193" s="61">
        <f t="shared" si="30"/>
        <v>933160</v>
      </c>
      <c r="Z193" s="61"/>
      <c r="AA193" s="102"/>
      <c r="AB193" s="14" t="s">
        <v>898</v>
      </c>
      <c r="AC193" s="86">
        <v>43768</v>
      </c>
      <c r="AD193" s="9">
        <v>1</v>
      </c>
      <c r="AE193" s="86">
        <v>43769</v>
      </c>
      <c r="AF193" s="9">
        <v>1</v>
      </c>
      <c r="AG193" s="68"/>
      <c r="AI193" s="1">
        <f t="shared" si="31"/>
        <v>103454.54545454546</v>
      </c>
      <c r="AJ193" s="1">
        <f t="shared" si="32"/>
        <v>10345.454545454546</v>
      </c>
    </row>
    <row r="194" spans="1:58" s="21" customFormat="1">
      <c r="A194" s="38" t="s">
        <v>190</v>
      </c>
      <c r="B194" s="17" t="s">
        <v>1495</v>
      </c>
      <c r="C194" s="17"/>
      <c r="D194" s="17"/>
      <c r="E194" s="175" t="s">
        <v>1704</v>
      </c>
      <c r="F194" s="45">
        <v>27.251999999999999</v>
      </c>
      <c r="G194" s="45">
        <v>20.155999999999999</v>
      </c>
      <c r="H194" s="45">
        <v>7.0960000000000001</v>
      </c>
      <c r="I194" s="12"/>
      <c r="J194" s="9" t="s">
        <v>972</v>
      </c>
      <c r="K194" s="12" t="s">
        <v>1548</v>
      </c>
      <c r="L194" s="9" t="s">
        <v>1381</v>
      </c>
      <c r="M194" s="55">
        <v>4097300</v>
      </c>
      <c r="N194" s="69">
        <f t="shared" si="33"/>
        <v>4097.3</v>
      </c>
      <c r="O194" s="53">
        <v>341400</v>
      </c>
      <c r="P194" s="52">
        <f t="shared" si="27"/>
        <v>11380</v>
      </c>
      <c r="Q194" s="1">
        <f t="shared" si="28"/>
        <v>102420</v>
      </c>
      <c r="R194" s="1" t="e">
        <f>VLOOKUP(A194,#REF!,7,0)</f>
        <v>#REF!</v>
      </c>
      <c r="S194" s="1" t="e">
        <f>VLOOKUP(A194,#REF!,8,0)</f>
        <v>#REF!</v>
      </c>
      <c r="T194" s="1" t="e">
        <f t="shared" si="34"/>
        <v>#REF!</v>
      </c>
      <c r="U194" s="13">
        <f t="shared" si="29"/>
        <v>113800</v>
      </c>
      <c r="V194" s="13">
        <f t="shared" si="40"/>
        <v>103460</v>
      </c>
      <c r="W194" s="13">
        <f t="shared" si="41"/>
        <v>10340</v>
      </c>
      <c r="X194" s="13">
        <f t="shared" si="38"/>
        <v>0</v>
      </c>
      <c r="Y194" s="61">
        <f t="shared" si="30"/>
        <v>933160</v>
      </c>
      <c r="Z194" s="61"/>
      <c r="AA194" s="102"/>
      <c r="AB194" s="14" t="s">
        <v>973</v>
      </c>
      <c r="AC194" s="86">
        <v>43768</v>
      </c>
      <c r="AD194" s="9">
        <v>1</v>
      </c>
      <c r="AE194" s="86">
        <v>43769</v>
      </c>
      <c r="AF194" s="9">
        <v>1</v>
      </c>
      <c r="AG194" s="68"/>
      <c r="AI194" s="1">
        <f t="shared" si="31"/>
        <v>103454.54545454546</v>
      </c>
      <c r="AJ194" s="1">
        <f t="shared" si="32"/>
        <v>10345.454545454546</v>
      </c>
    </row>
    <row r="195" spans="1:58" s="21" customFormat="1">
      <c r="A195" s="38" t="s">
        <v>191</v>
      </c>
      <c r="B195" s="17" t="s">
        <v>1495</v>
      </c>
      <c r="C195" s="17"/>
      <c r="D195" s="17"/>
      <c r="E195" s="175" t="s">
        <v>1704</v>
      </c>
      <c r="F195" s="45">
        <v>27.251999999999999</v>
      </c>
      <c r="G195" s="45">
        <v>20.155999999999999</v>
      </c>
      <c r="H195" s="45">
        <v>7.0960000000000001</v>
      </c>
      <c r="I195" s="12"/>
      <c r="J195" s="9" t="s">
        <v>901</v>
      </c>
      <c r="K195" s="12" t="s">
        <v>900</v>
      </c>
      <c r="L195" s="9" t="s">
        <v>903</v>
      </c>
      <c r="M195" s="55">
        <v>4097300</v>
      </c>
      <c r="N195" s="69">
        <f t="shared" si="33"/>
        <v>4097.3</v>
      </c>
      <c r="O195" s="53">
        <v>341400</v>
      </c>
      <c r="P195" s="52">
        <f t="shared" si="27"/>
        <v>11380</v>
      </c>
      <c r="Q195" s="1">
        <f t="shared" si="28"/>
        <v>102420</v>
      </c>
      <c r="R195" s="1" t="e">
        <f>VLOOKUP(A195,#REF!,7,0)</f>
        <v>#REF!</v>
      </c>
      <c r="S195" s="1" t="e">
        <f>VLOOKUP(A195,#REF!,8,0)</f>
        <v>#REF!</v>
      </c>
      <c r="T195" s="1" t="e">
        <f t="shared" si="34"/>
        <v>#REF!</v>
      </c>
      <c r="U195" s="13">
        <f t="shared" si="29"/>
        <v>113800</v>
      </c>
      <c r="V195" s="13">
        <f t="shared" si="40"/>
        <v>103460</v>
      </c>
      <c r="W195" s="13">
        <f t="shared" si="41"/>
        <v>10340</v>
      </c>
      <c r="X195" s="13">
        <f t="shared" si="38"/>
        <v>0</v>
      </c>
      <c r="Y195" s="61">
        <f t="shared" si="30"/>
        <v>933160</v>
      </c>
      <c r="Z195" s="61"/>
      <c r="AA195" s="102"/>
      <c r="AB195" s="14" t="s">
        <v>902</v>
      </c>
      <c r="AC195" s="86">
        <v>43768</v>
      </c>
      <c r="AD195" s="9">
        <v>1</v>
      </c>
      <c r="AE195" s="86">
        <v>43769</v>
      </c>
      <c r="AF195" s="9">
        <v>1</v>
      </c>
      <c r="AG195" s="68"/>
      <c r="AI195" s="1">
        <f t="shared" si="31"/>
        <v>103454.54545454546</v>
      </c>
      <c r="AJ195" s="1">
        <f t="shared" si="32"/>
        <v>10345.454545454546</v>
      </c>
    </row>
    <row r="196" spans="1:58" s="21" customFormat="1">
      <c r="A196" s="38" t="s">
        <v>192</v>
      </c>
      <c r="B196" s="17" t="s">
        <v>1722</v>
      </c>
      <c r="C196" s="17"/>
      <c r="D196" s="17"/>
      <c r="E196" s="175" t="s">
        <v>1704</v>
      </c>
      <c r="F196" s="45">
        <v>27.251999999999999</v>
      </c>
      <c r="G196" s="45">
        <v>20.155999999999999</v>
      </c>
      <c r="H196" s="45">
        <v>7.0960000000000001</v>
      </c>
      <c r="I196" s="12"/>
      <c r="J196" s="91" t="s">
        <v>664</v>
      </c>
      <c r="K196" s="12" t="s">
        <v>663</v>
      </c>
      <c r="L196" s="9" t="s">
        <v>666</v>
      </c>
      <c r="M196" s="55">
        <v>4097300</v>
      </c>
      <c r="N196" s="69">
        <f t="shared" si="33"/>
        <v>4097.3</v>
      </c>
      <c r="O196" s="53">
        <v>341400</v>
      </c>
      <c r="P196" s="52">
        <f t="shared" ref="P196:P259" si="42">ROUNDDOWN(O196/30,-1)</f>
        <v>11380</v>
      </c>
      <c r="Q196" s="1">
        <f t="shared" ref="Q196:Q259" si="43">O196*0.3</f>
        <v>102420</v>
      </c>
      <c r="R196" s="1" t="e">
        <f>VLOOKUP(A196,#REF!,7,0)</f>
        <v>#REF!</v>
      </c>
      <c r="S196" s="1" t="e">
        <f>VLOOKUP(A196,#REF!,8,0)</f>
        <v>#REF!</v>
      </c>
      <c r="T196" s="1" t="e">
        <f t="shared" si="34"/>
        <v>#REF!</v>
      </c>
      <c r="U196" s="13">
        <f t="shared" ref="U196:U259" si="44">P196+Q196</f>
        <v>113800</v>
      </c>
      <c r="V196" s="13">
        <f t="shared" si="39"/>
        <v>103450</v>
      </c>
      <c r="W196" s="13">
        <f t="shared" si="39"/>
        <v>10350</v>
      </c>
      <c r="X196" s="13"/>
      <c r="Y196" s="13">
        <f t="shared" ref="Y196:Y259" si="45">(Q196*8)+U196</f>
        <v>933160</v>
      </c>
      <c r="Z196" s="13"/>
      <c r="AA196" s="102" t="s">
        <v>1809</v>
      </c>
      <c r="AB196" s="14" t="s">
        <v>665</v>
      </c>
      <c r="AC196" s="86">
        <v>43761</v>
      </c>
      <c r="AD196" s="9">
        <v>1</v>
      </c>
      <c r="AE196" s="86">
        <v>43763</v>
      </c>
      <c r="AF196" s="9">
        <v>1</v>
      </c>
      <c r="AG196" s="68"/>
      <c r="AI196" s="1">
        <f t="shared" ref="AI196:AI259" si="46">U196-AJ196</f>
        <v>103454.54545454546</v>
      </c>
      <c r="AJ196" s="1">
        <f t="shared" ref="AJ196:AJ259" si="47">U196/11</f>
        <v>10345.454545454546</v>
      </c>
    </row>
    <row r="197" spans="1:58" s="21" customFormat="1" hidden="1">
      <c r="A197" s="2" t="s">
        <v>193</v>
      </c>
      <c r="F197" s="45">
        <v>27.251999999999999</v>
      </c>
      <c r="G197" s="45">
        <v>20.155999999999999</v>
      </c>
      <c r="H197" s="45">
        <v>7.0960000000000001</v>
      </c>
      <c r="J197" s="9"/>
      <c r="K197" s="12">
        <v>0</v>
      </c>
      <c r="L197" s="9"/>
      <c r="M197" s="55">
        <v>4097300</v>
      </c>
      <c r="N197" s="55">
        <f t="shared" ref="N197:N260" si="48">M197/1000</f>
        <v>4097.3</v>
      </c>
      <c r="O197" s="53">
        <v>341400</v>
      </c>
      <c r="P197" s="1">
        <f t="shared" si="42"/>
        <v>11380</v>
      </c>
      <c r="Q197" s="1">
        <f t="shared" si="43"/>
        <v>102420</v>
      </c>
      <c r="R197" s="1" t="e">
        <f>VLOOKUP(A197,#REF!,7,0)</f>
        <v>#REF!</v>
      </c>
      <c r="S197" s="1" t="e">
        <f>VLOOKUP(A197,#REF!,8,0)</f>
        <v>#REF!</v>
      </c>
      <c r="T197" s="1" t="e">
        <f t="shared" ref="T197:T260" si="49">Q197-R197-S197</f>
        <v>#REF!</v>
      </c>
      <c r="U197" s="13">
        <f t="shared" si="44"/>
        <v>113800</v>
      </c>
      <c r="V197" s="13">
        <f t="shared" si="39"/>
        <v>103450</v>
      </c>
      <c r="W197" s="13">
        <f t="shared" si="39"/>
        <v>10350</v>
      </c>
      <c r="X197" s="13">
        <f t="shared" si="38"/>
        <v>0</v>
      </c>
      <c r="Y197" s="13">
        <f t="shared" si="45"/>
        <v>933160</v>
      </c>
      <c r="Z197" s="13"/>
      <c r="AA197" s="102" t="s">
        <v>1809</v>
      </c>
      <c r="AB197" s="14"/>
      <c r="AC197" s="9"/>
      <c r="AD197" s="9"/>
      <c r="AE197" s="9"/>
      <c r="AF197" s="9"/>
      <c r="AG197" s="68"/>
      <c r="AI197" s="1">
        <f t="shared" si="46"/>
        <v>103454.54545454546</v>
      </c>
      <c r="AJ197" s="1">
        <f t="shared" si="47"/>
        <v>10345.454545454546</v>
      </c>
    </row>
    <row r="198" spans="1:58" s="48" customFormat="1">
      <c r="A198" s="42" t="s">
        <v>194</v>
      </c>
      <c r="B198" s="45" t="s">
        <v>1069</v>
      </c>
      <c r="C198" s="45" t="s">
        <v>1072</v>
      </c>
      <c r="D198" s="45" t="s">
        <v>1070</v>
      </c>
      <c r="E198" s="174"/>
      <c r="F198" s="45">
        <v>27.251999999999999</v>
      </c>
      <c r="G198" s="45">
        <v>20.155999999999999</v>
      </c>
      <c r="H198" s="45">
        <v>7.0960000000000001</v>
      </c>
      <c r="I198" s="36" t="s">
        <v>1073</v>
      </c>
      <c r="J198" s="91" t="s">
        <v>668</v>
      </c>
      <c r="K198" s="36" t="s">
        <v>667</v>
      </c>
      <c r="L198" s="9" t="s">
        <v>670</v>
      </c>
      <c r="M198" s="55">
        <v>4097300</v>
      </c>
      <c r="N198" s="69">
        <f t="shared" si="48"/>
        <v>4097.3</v>
      </c>
      <c r="O198" s="53">
        <v>341400</v>
      </c>
      <c r="P198" s="52">
        <f t="shared" si="42"/>
        <v>11380</v>
      </c>
      <c r="Q198" s="1">
        <f t="shared" si="43"/>
        <v>102420</v>
      </c>
      <c r="R198" s="1" t="e">
        <f>VLOOKUP(A198,#REF!,7,0)</f>
        <v>#REF!</v>
      </c>
      <c r="S198" s="1" t="e">
        <f>VLOOKUP(A198,#REF!,8,0)</f>
        <v>#REF!</v>
      </c>
      <c r="T198" s="1" t="e">
        <f t="shared" si="49"/>
        <v>#REF!</v>
      </c>
      <c r="U198" s="13">
        <f t="shared" si="44"/>
        <v>113800</v>
      </c>
      <c r="V198" s="13">
        <f>ROUNDUP(AI198,-1)</f>
        <v>103460</v>
      </c>
      <c r="W198" s="13">
        <f>ROUNDDOWN(AJ198,-1)</f>
        <v>10340</v>
      </c>
      <c r="X198" s="13">
        <f t="shared" si="38"/>
        <v>0</v>
      </c>
      <c r="Y198" s="13">
        <f t="shared" si="45"/>
        <v>933160</v>
      </c>
      <c r="Z198" s="85" t="s">
        <v>1382</v>
      </c>
      <c r="AA198" s="102" t="s">
        <v>1626</v>
      </c>
      <c r="AB198" s="14" t="s">
        <v>669</v>
      </c>
      <c r="AC198" s="86">
        <v>43762</v>
      </c>
      <c r="AD198" s="9">
        <v>1</v>
      </c>
      <c r="AE198" s="86">
        <v>43766</v>
      </c>
      <c r="AF198" s="9">
        <v>1</v>
      </c>
      <c r="AG198" s="68"/>
      <c r="AH198" s="21"/>
      <c r="AI198" s="1">
        <f t="shared" si="46"/>
        <v>103454.54545454546</v>
      </c>
      <c r="AJ198" s="1">
        <f t="shared" si="47"/>
        <v>10345.454545454546</v>
      </c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1:58" s="48" customFormat="1">
      <c r="A199" s="42" t="s">
        <v>195</v>
      </c>
      <c r="B199" s="45" t="s">
        <v>1069</v>
      </c>
      <c r="C199" s="45" t="s">
        <v>1072</v>
      </c>
      <c r="D199" s="45" t="s">
        <v>1070</v>
      </c>
      <c r="E199" s="174"/>
      <c r="F199" s="45">
        <v>27.251999999999999</v>
      </c>
      <c r="G199" s="45">
        <v>20.155999999999999</v>
      </c>
      <c r="H199" s="45">
        <v>7.0960000000000001</v>
      </c>
      <c r="I199" s="36" t="s">
        <v>1073</v>
      </c>
      <c r="J199" s="91" t="s">
        <v>668</v>
      </c>
      <c r="K199" s="36" t="s">
        <v>667</v>
      </c>
      <c r="L199" s="9" t="s">
        <v>670</v>
      </c>
      <c r="M199" s="55">
        <v>4097300</v>
      </c>
      <c r="N199" s="69">
        <f t="shared" si="48"/>
        <v>4097.3</v>
      </c>
      <c r="O199" s="53">
        <v>341400</v>
      </c>
      <c r="P199" s="52">
        <f t="shared" si="42"/>
        <v>11380</v>
      </c>
      <c r="Q199" s="1">
        <f t="shared" si="43"/>
        <v>102420</v>
      </c>
      <c r="R199" s="1" t="e">
        <f>VLOOKUP(A199,#REF!,7,0)</f>
        <v>#REF!</v>
      </c>
      <c r="S199" s="1" t="e">
        <f>VLOOKUP(A199,#REF!,8,0)</f>
        <v>#REF!</v>
      </c>
      <c r="T199" s="1" t="e">
        <f t="shared" si="49"/>
        <v>#REF!</v>
      </c>
      <c r="U199" s="13">
        <f t="shared" si="44"/>
        <v>113800</v>
      </c>
      <c r="V199" s="13">
        <f>ROUNDUP(AI199,-1)</f>
        <v>103460</v>
      </c>
      <c r="W199" s="13">
        <f>ROUNDDOWN(AJ199,-1)</f>
        <v>10340</v>
      </c>
      <c r="X199" s="13">
        <f t="shared" si="38"/>
        <v>0</v>
      </c>
      <c r="Y199" s="13">
        <f t="shared" si="45"/>
        <v>933160</v>
      </c>
      <c r="Z199" s="85" t="s">
        <v>1382</v>
      </c>
      <c r="AA199" s="102"/>
      <c r="AB199" s="14" t="s">
        <v>669</v>
      </c>
      <c r="AC199" s="86">
        <v>43762</v>
      </c>
      <c r="AD199" s="9">
        <v>1</v>
      </c>
      <c r="AE199" s="86">
        <v>43766</v>
      </c>
      <c r="AF199" s="9">
        <v>1</v>
      </c>
      <c r="AG199" s="68"/>
      <c r="AH199" s="21"/>
      <c r="AI199" s="1">
        <f t="shared" si="46"/>
        <v>103454.54545454546</v>
      </c>
      <c r="AJ199" s="1">
        <f t="shared" si="47"/>
        <v>10345.454545454546</v>
      </c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1:58" s="48" customFormat="1">
      <c r="A200" s="42" t="s">
        <v>196</v>
      </c>
      <c r="B200" s="45" t="s">
        <v>1279</v>
      </c>
      <c r="C200" s="45" t="s">
        <v>1280</v>
      </c>
      <c r="D200" s="45" t="s">
        <v>1281</v>
      </c>
      <c r="E200" s="174"/>
      <c r="F200" s="45">
        <v>27.251999999999999</v>
      </c>
      <c r="G200" s="45">
        <v>20.155999999999999</v>
      </c>
      <c r="H200" s="45">
        <v>7.0960000000000001</v>
      </c>
      <c r="I200" s="36" t="s">
        <v>1282</v>
      </c>
      <c r="J200" s="91" t="s">
        <v>672</v>
      </c>
      <c r="K200" s="36" t="s">
        <v>671</v>
      </c>
      <c r="L200" s="9" t="s">
        <v>674</v>
      </c>
      <c r="M200" s="55">
        <v>4097300</v>
      </c>
      <c r="N200" s="69">
        <f t="shared" si="48"/>
        <v>4097.3</v>
      </c>
      <c r="O200" s="53">
        <v>341400</v>
      </c>
      <c r="P200" s="52">
        <f t="shared" si="42"/>
        <v>11380</v>
      </c>
      <c r="Q200" s="1">
        <f t="shared" si="43"/>
        <v>102420</v>
      </c>
      <c r="R200" s="1" t="e">
        <f>VLOOKUP(A200,#REF!,7,0)</f>
        <v>#REF!</v>
      </c>
      <c r="S200" s="1" t="e">
        <f>VLOOKUP(A200,#REF!,8,0)</f>
        <v>#REF!</v>
      </c>
      <c r="T200" s="1" t="e">
        <f t="shared" si="49"/>
        <v>#REF!</v>
      </c>
      <c r="U200" s="13">
        <f t="shared" si="44"/>
        <v>113800</v>
      </c>
      <c r="V200" s="13">
        <f>ROUNDUP(AI200,-1)</f>
        <v>103460</v>
      </c>
      <c r="W200" s="13">
        <f>ROUNDDOWN(AJ200,-1)</f>
        <v>10340</v>
      </c>
      <c r="X200" s="13">
        <f t="shared" si="38"/>
        <v>0</v>
      </c>
      <c r="Y200" s="13">
        <f t="shared" si="45"/>
        <v>933160</v>
      </c>
      <c r="Z200" s="85" t="s">
        <v>1382</v>
      </c>
      <c r="AA200" s="102" t="s">
        <v>1810</v>
      </c>
      <c r="AB200" s="14" t="s">
        <v>673</v>
      </c>
      <c r="AC200" s="86">
        <v>43763</v>
      </c>
      <c r="AD200" s="9">
        <v>1</v>
      </c>
      <c r="AE200" s="86">
        <v>43766</v>
      </c>
      <c r="AF200" s="9">
        <v>1</v>
      </c>
      <c r="AG200" s="68"/>
      <c r="AH200" s="21"/>
      <c r="AI200" s="1">
        <f t="shared" si="46"/>
        <v>103454.54545454546</v>
      </c>
      <c r="AJ200" s="1">
        <f t="shared" si="47"/>
        <v>10345.454545454546</v>
      </c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1:58" s="48" customFormat="1">
      <c r="A201" s="42" t="s">
        <v>197</v>
      </c>
      <c r="B201" s="45" t="s">
        <v>1279</v>
      </c>
      <c r="C201" s="45" t="s">
        <v>1280</v>
      </c>
      <c r="D201" s="45" t="s">
        <v>1281</v>
      </c>
      <c r="E201" s="174"/>
      <c r="F201" s="45">
        <v>27.251999999999999</v>
      </c>
      <c r="G201" s="45">
        <v>20.155999999999999</v>
      </c>
      <c r="H201" s="45">
        <v>7.0960000000000001</v>
      </c>
      <c r="I201" s="36" t="s">
        <v>1282</v>
      </c>
      <c r="J201" s="91" t="s">
        <v>672</v>
      </c>
      <c r="K201" s="36" t="s">
        <v>671</v>
      </c>
      <c r="L201" s="9" t="s">
        <v>674</v>
      </c>
      <c r="M201" s="55">
        <v>4097300</v>
      </c>
      <c r="N201" s="69">
        <f t="shared" si="48"/>
        <v>4097.3</v>
      </c>
      <c r="O201" s="53">
        <v>341400</v>
      </c>
      <c r="P201" s="52">
        <f t="shared" si="42"/>
        <v>11380</v>
      </c>
      <c r="Q201" s="1">
        <f t="shared" si="43"/>
        <v>102420</v>
      </c>
      <c r="R201" s="1" t="e">
        <f>VLOOKUP(A201,#REF!,7,0)</f>
        <v>#REF!</v>
      </c>
      <c r="S201" s="1" t="e">
        <f>VLOOKUP(A201,#REF!,8,0)</f>
        <v>#REF!</v>
      </c>
      <c r="T201" s="1" t="e">
        <f t="shared" si="49"/>
        <v>#REF!</v>
      </c>
      <c r="U201" s="13">
        <f t="shared" si="44"/>
        <v>113800</v>
      </c>
      <c r="V201" s="13">
        <f>ROUNDUP(AI201,-1)</f>
        <v>103460</v>
      </c>
      <c r="W201" s="13">
        <f>ROUNDDOWN(AJ201,-1)</f>
        <v>10340</v>
      </c>
      <c r="X201" s="13">
        <f t="shared" si="38"/>
        <v>0</v>
      </c>
      <c r="Y201" s="13">
        <f t="shared" si="45"/>
        <v>933160</v>
      </c>
      <c r="Z201" s="85" t="s">
        <v>1382</v>
      </c>
      <c r="AA201" s="102"/>
      <c r="AB201" s="14" t="s">
        <v>673</v>
      </c>
      <c r="AC201" s="86">
        <v>43763</v>
      </c>
      <c r="AD201" s="9">
        <v>1</v>
      </c>
      <c r="AE201" s="86">
        <v>43766</v>
      </c>
      <c r="AF201" s="9">
        <v>1</v>
      </c>
      <c r="AG201" s="68"/>
      <c r="AH201" s="21"/>
      <c r="AI201" s="1">
        <f t="shared" si="46"/>
        <v>103454.54545454546</v>
      </c>
      <c r="AJ201" s="1">
        <f t="shared" si="47"/>
        <v>10345.454545454546</v>
      </c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1:58" s="21" customFormat="1">
      <c r="A202" s="2" t="s">
        <v>198</v>
      </c>
      <c r="B202" s="17" t="s">
        <v>1463</v>
      </c>
      <c r="C202" s="17" t="s">
        <v>1464</v>
      </c>
      <c r="D202" s="17" t="s">
        <v>1465</v>
      </c>
      <c r="E202" s="175"/>
      <c r="F202" s="45">
        <v>27.251999999999999</v>
      </c>
      <c r="G202" s="45">
        <v>20.155999999999999</v>
      </c>
      <c r="H202" s="45">
        <v>7.0960000000000001</v>
      </c>
      <c r="I202" s="12" t="s">
        <v>1466</v>
      </c>
      <c r="J202" s="9" t="s">
        <v>975</v>
      </c>
      <c r="K202" s="12" t="s">
        <v>974</v>
      </c>
      <c r="L202" s="9" t="s">
        <v>976</v>
      </c>
      <c r="M202" s="55">
        <v>4097300</v>
      </c>
      <c r="N202" s="69">
        <f t="shared" si="48"/>
        <v>4097.3</v>
      </c>
      <c r="O202" s="53">
        <v>341400</v>
      </c>
      <c r="P202" s="52">
        <f t="shared" si="42"/>
        <v>11380</v>
      </c>
      <c r="Q202" s="1">
        <f t="shared" si="43"/>
        <v>102420</v>
      </c>
      <c r="R202" s="1" t="e">
        <f>VLOOKUP(A202,#REF!,7,0)</f>
        <v>#REF!</v>
      </c>
      <c r="S202" s="1" t="e">
        <f>VLOOKUP(A202,#REF!,8,0)</f>
        <v>#REF!</v>
      </c>
      <c r="T202" s="1" t="e">
        <f t="shared" si="49"/>
        <v>#REF!</v>
      </c>
      <c r="U202" s="13">
        <f t="shared" si="44"/>
        <v>113800</v>
      </c>
      <c r="V202" s="13">
        <f t="shared" ref="V202:W202" si="50">ROUND(AI202,-1)</f>
        <v>103450</v>
      </c>
      <c r="W202" s="13">
        <f t="shared" si="50"/>
        <v>10350</v>
      </c>
      <c r="X202" s="13">
        <f t="shared" si="38"/>
        <v>0</v>
      </c>
      <c r="Y202" s="13">
        <f t="shared" si="45"/>
        <v>933160</v>
      </c>
      <c r="Z202" s="13"/>
      <c r="AA202" s="102" t="s">
        <v>1626</v>
      </c>
      <c r="AB202" s="14" t="s">
        <v>902</v>
      </c>
      <c r="AC202" s="86">
        <v>43770</v>
      </c>
      <c r="AD202" s="9">
        <v>1</v>
      </c>
      <c r="AE202" s="86">
        <v>43770</v>
      </c>
      <c r="AF202" s="9">
        <v>1</v>
      </c>
      <c r="AG202" s="68"/>
      <c r="AI202" s="1">
        <f t="shared" si="46"/>
        <v>103454.54545454546</v>
      </c>
      <c r="AJ202" s="1">
        <f t="shared" si="47"/>
        <v>10345.454545454546</v>
      </c>
    </row>
    <row r="203" spans="1:58" s="48" customFormat="1">
      <c r="A203" s="42" t="s">
        <v>199</v>
      </c>
      <c r="B203" s="45" t="s">
        <v>1082</v>
      </c>
      <c r="C203" s="45" t="s">
        <v>1083</v>
      </c>
      <c r="D203" s="45" t="s">
        <v>1084</v>
      </c>
      <c r="E203" s="174"/>
      <c r="F203" s="45">
        <v>27.251999999999999</v>
      </c>
      <c r="G203" s="45">
        <v>20.155999999999999</v>
      </c>
      <c r="H203" s="45">
        <v>7.0960000000000001</v>
      </c>
      <c r="I203" s="36" t="s">
        <v>1085</v>
      </c>
      <c r="J203" s="91" t="s">
        <v>676</v>
      </c>
      <c r="K203" s="36" t="s">
        <v>675</v>
      </c>
      <c r="L203" s="9" t="s">
        <v>678</v>
      </c>
      <c r="M203" s="55">
        <v>4097300</v>
      </c>
      <c r="N203" s="69">
        <f t="shared" si="48"/>
        <v>4097.3</v>
      </c>
      <c r="O203" s="53">
        <v>341400</v>
      </c>
      <c r="P203" s="52">
        <f t="shared" si="42"/>
        <v>11380</v>
      </c>
      <c r="Q203" s="1">
        <f t="shared" si="43"/>
        <v>102420</v>
      </c>
      <c r="R203" s="1" t="e">
        <f>VLOOKUP(A203,#REF!,7,0)</f>
        <v>#REF!</v>
      </c>
      <c r="S203" s="1" t="e">
        <f>VLOOKUP(A203,#REF!,8,0)</f>
        <v>#REF!</v>
      </c>
      <c r="T203" s="1" t="e">
        <f t="shared" si="49"/>
        <v>#REF!</v>
      </c>
      <c r="U203" s="13">
        <f t="shared" si="44"/>
        <v>113800</v>
      </c>
      <c r="V203" s="13">
        <f>ROUNDUP(AI203,-1)</f>
        <v>103460</v>
      </c>
      <c r="W203" s="13">
        <f>ROUNDDOWN(AJ203,-1)</f>
        <v>10340</v>
      </c>
      <c r="X203" s="13">
        <f t="shared" si="38"/>
        <v>0</v>
      </c>
      <c r="Y203" s="61">
        <f t="shared" si="45"/>
        <v>933160</v>
      </c>
      <c r="Z203" s="85" t="s">
        <v>1382</v>
      </c>
      <c r="AA203" s="102" t="s">
        <v>1811</v>
      </c>
      <c r="AB203" s="14" t="s">
        <v>677</v>
      </c>
      <c r="AC203" s="86">
        <v>43768</v>
      </c>
      <c r="AD203" s="9">
        <v>1</v>
      </c>
      <c r="AE203" s="86">
        <v>43769</v>
      </c>
      <c r="AF203" s="9">
        <v>1</v>
      </c>
      <c r="AG203" s="68"/>
      <c r="AH203" s="21"/>
      <c r="AI203" s="1">
        <f t="shared" si="46"/>
        <v>103454.54545454546</v>
      </c>
      <c r="AJ203" s="1">
        <f t="shared" si="47"/>
        <v>10345.454545454546</v>
      </c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1:58" s="48" customFormat="1">
      <c r="A204" s="42" t="s">
        <v>200</v>
      </c>
      <c r="B204" s="45" t="s">
        <v>1086</v>
      </c>
      <c r="C204" s="45" t="s">
        <v>1087</v>
      </c>
      <c r="D204" s="45" t="s">
        <v>1088</v>
      </c>
      <c r="E204" s="174"/>
      <c r="F204" s="45">
        <v>27.251999999999999</v>
      </c>
      <c r="G204" s="45">
        <v>20.155999999999999</v>
      </c>
      <c r="H204" s="45">
        <v>7.0960000000000001</v>
      </c>
      <c r="I204" s="36" t="s">
        <v>1089</v>
      </c>
      <c r="J204" s="91" t="s">
        <v>680</v>
      </c>
      <c r="K204" s="36" t="s">
        <v>679</v>
      </c>
      <c r="L204" s="9" t="s">
        <v>681</v>
      </c>
      <c r="M204" s="55">
        <v>4097300</v>
      </c>
      <c r="N204" s="69">
        <f t="shared" si="48"/>
        <v>4097.3</v>
      </c>
      <c r="O204" s="53">
        <v>341400</v>
      </c>
      <c r="P204" s="52">
        <f t="shared" si="42"/>
        <v>11380</v>
      </c>
      <c r="Q204" s="1">
        <f t="shared" si="43"/>
        <v>102420</v>
      </c>
      <c r="R204" s="1" t="e">
        <f>VLOOKUP(A204,#REF!,7,0)</f>
        <v>#REF!</v>
      </c>
      <c r="S204" s="1" t="e">
        <f>VLOOKUP(A204,#REF!,8,0)</f>
        <v>#REF!</v>
      </c>
      <c r="T204" s="1" t="e">
        <f t="shared" si="49"/>
        <v>#REF!</v>
      </c>
      <c r="U204" s="13">
        <f t="shared" si="44"/>
        <v>113800</v>
      </c>
      <c r="V204" s="13">
        <f>ROUNDUP(AI204,-1)</f>
        <v>103460</v>
      </c>
      <c r="W204" s="13">
        <f>ROUNDDOWN(AJ204,-1)</f>
        <v>10340</v>
      </c>
      <c r="X204" s="13">
        <f t="shared" si="38"/>
        <v>0</v>
      </c>
      <c r="Y204" s="61">
        <f t="shared" si="45"/>
        <v>933160</v>
      </c>
      <c r="Z204" s="85" t="s">
        <v>1382</v>
      </c>
      <c r="AA204" s="102" t="s">
        <v>1812</v>
      </c>
      <c r="AB204" s="14" t="s">
        <v>677</v>
      </c>
      <c r="AC204" s="86">
        <v>43768</v>
      </c>
      <c r="AD204" s="9">
        <v>1</v>
      </c>
      <c r="AE204" s="86">
        <v>43769</v>
      </c>
      <c r="AF204" s="9">
        <v>1</v>
      </c>
      <c r="AG204" s="68"/>
      <c r="AH204" s="21"/>
      <c r="AI204" s="1">
        <f t="shared" si="46"/>
        <v>103454.54545454546</v>
      </c>
      <c r="AJ204" s="1">
        <f t="shared" si="47"/>
        <v>10345.454545454546</v>
      </c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1:58" s="21" customFormat="1">
      <c r="A205" s="2" t="s">
        <v>201</v>
      </c>
      <c r="B205" s="17" t="s">
        <v>1420</v>
      </c>
      <c r="C205" s="17"/>
      <c r="D205" s="17"/>
      <c r="E205" s="175" t="s">
        <v>1704</v>
      </c>
      <c r="F205" s="45">
        <v>27.251999999999999</v>
      </c>
      <c r="G205" s="45">
        <v>20.155999999999999</v>
      </c>
      <c r="H205" s="45">
        <v>7.0960000000000001</v>
      </c>
      <c r="I205" s="12" t="s">
        <v>1419</v>
      </c>
      <c r="J205" s="9" t="s">
        <v>905</v>
      </c>
      <c r="K205" s="12" t="s">
        <v>904</v>
      </c>
      <c r="L205" s="9" t="s">
        <v>907</v>
      </c>
      <c r="M205" s="55">
        <v>4097300</v>
      </c>
      <c r="N205" s="69">
        <f t="shared" si="48"/>
        <v>4097.3</v>
      </c>
      <c r="O205" s="53">
        <v>341400</v>
      </c>
      <c r="P205" s="52">
        <f t="shared" si="42"/>
        <v>11380</v>
      </c>
      <c r="Q205" s="1">
        <f t="shared" si="43"/>
        <v>102420</v>
      </c>
      <c r="R205" s="1" t="e">
        <f>VLOOKUP(A205,#REF!,7,0)</f>
        <v>#REF!</v>
      </c>
      <c r="S205" s="1" t="e">
        <f>VLOOKUP(A205,#REF!,8,0)</f>
        <v>#REF!</v>
      </c>
      <c r="T205" s="1" t="e">
        <f t="shared" si="49"/>
        <v>#REF!</v>
      </c>
      <c r="U205" s="13">
        <f t="shared" si="44"/>
        <v>113800</v>
      </c>
      <c r="V205" s="13">
        <f>ROUNDUP(AI205,-1)</f>
        <v>103460</v>
      </c>
      <c r="W205" s="13">
        <f>ROUNDDOWN(AJ205,-1)</f>
        <v>10340</v>
      </c>
      <c r="X205" s="13">
        <f t="shared" si="38"/>
        <v>0</v>
      </c>
      <c r="Y205" s="13">
        <f t="shared" si="45"/>
        <v>933160</v>
      </c>
      <c r="Z205" s="13"/>
      <c r="AA205" s="102" t="s">
        <v>1813</v>
      </c>
      <c r="AB205" s="14" t="s">
        <v>906</v>
      </c>
      <c r="AC205" s="86">
        <v>43762</v>
      </c>
      <c r="AD205" s="9">
        <v>1</v>
      </c>
      <c r="AE205" s="86">
        <v>43766</v>
      </c>
      <c r="AF205" s="9">
        <v>1</v>
      </c>
      <c r="AG205" s="68"/>
      <c r="AI205" s="1">
        <f t="shared" si="46"/>
        <v>103454.54545454546</v>
      </c>
      <c r="AJ205" s="1">
        <f t="shared" si="47"/>
        <v>10345.454545454546</v>
      </c>
    </row>
    <row r="206" spans="1:58" s="48" customFormat="1">
      <c r="A206" s="42" t="s">
        <v>202</v>
      </c>
      <c r="B206" s="45" t="s">
        <v>1250</v>
      </c>
      <c r="C206" s="45" t="s">
        <v>1087</v>
      </c>
      <c r="D206" s="45" t="s">
        <v>1251</v>
      </c>
      <c r="E206" s="174"/>
      <c r="F206" s="45">
        <v>27.251999999999999</v>
      </c>
      <c r="G206" s="45">
        <v>20.155999999999999</v>
      </c>
      <c r="H206" s="45">
        <v>7.0960000000000001</v>
      </c>
      <c r="I206" s="36" t="s">
        <v>1252</v>
      </c>
      <c r="J206" s="91" t="s">
        <v>683</v>
      </c>
      <c r="K206" s="36" t="s">
        <v>682</v>
      </c>
      <c r="L206" s="9" t="s">
        <v>685</v>
      </c>
      <c r="M206" s="55">
        <v>4097300</v>
      </c>
      <c r="N206" s="69">
        <f t="shared" si="48"/>
        <v>4097.3</v>
      </c>
      <c r="O206" s="53">
        <v>341400</v>
      </c>
      <c r="P206" s="52">
        <f t="shared" si="42"/>
        <v>11380</v>
      </c>
      <c r="Q206" s="1">
        <f t="shared" si="43"/>
        <v>102420</v>
      </c>
      <c r="R206" s="1" t="e">
        <f>VLOOKUP(A206,#REF!,7,0)</f>
        <v>#REF!</v>
      </c>
      <c r="S206" s="1" t="e">
        <f>VLOOKUP(A206,#REF!,8,0)</f>
        <v>#REF!</v>
      </c>
      <c r="T206" s="1" t="e">
        <f t="shared" si="49"/>
        <v>#REF!</v>
      </c>
      <c r="U206" s="13">
        <f t="shared" si="44"/>
        <v>113800</v>
      </c>
      <c r="V206" s="13">
        <f t="shared" ref="V206:W207" si="51">ROUND(AI206,-1)</f>
        <v>103450</v>
      </c>
      <c r="W206" s="13">
        <f t="shared" si="51"/>
        <v>10350</v>
      </c>
      <c r="X206" s="13">
        <f t="shared" si="38"/>
        <v>0</v>
      </c>
      <c r="Y206" s="13">
        <f t="shared" si="45"/>
        <v>933160</v>
      </c>
      <c r="Z206" s="85" t="s">
        <v>1382</v>
      </c>
      <c r="AA206" s="102" t="s">
        <v>1626</v>
      </c>
      <c r="AB206" s="14" t="s">
        <v>684</v>
      </c>
      <c r="AC206" s="86">
        <v>43761</v>
      </c>
      <c r="AD206" s="9">
        <v>1</v>
      </c>
      <c r="AE206" s="86">
        <v>43763</v>
      </c>
      <c r="AF206" s="9">
        <v>1</v>
      </c>
      <c r="AG206" s="77" t="s">
        <v>733</v>
      </c>
      <c r="AH206" s="21"/>
      <c r="AI206" s="1">
        <f t="shared" si="46"/>
        <v>103454.54545454546</v>
      </c>
      <c r="AJ206" s="1">
        <f t="shared" si="47"/>
        <v>10345.454545454546</v>
      </c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1:58" s="48" customFormat="1">
      <c r="A207" s="42" t="s">
        <v>203</v>
      </c>
      <c r="B207" s="45" t="s">
        <v>1166</v>
      </c>
      <c r="C207" s="45" t="s">
        <v>1087</v>
      </c>
      <c r="D207" s="45" t="s">
        <v>1167</v>
      </c>
      <c r="E207" s="174"/>
      <c r="F207" s="45">
        <v>27.251999999999999</v>
      </c>
      <c r="G207" s="45">
        <v>20.155999999999999</v>
      </c>
      <c r="H207" s="45">
        <v>7.0960000000000001</v>
      </c>
      <c r="I207" s="36" t="s">
        <v>1168</v>
      </c>
      <c r="J207" s="91" t="s">
        <v>687</v>
      </c>
      <c r="K207" s="36" t="s">
        <v>686</v>
      </c>
      <c r="L207" s="9" t="s">
        <v>689</v>
      </c>
      <c r="M207" s="55">
        <v>4097300</v>
      </c>
      <c r="N207" s="69">
        <f t="shared" si="48"/>
        <v>4097.3</v>
      </c>
      <c r="O207" s="53">
        <v>341400</v>
      </c>
      <c r="P207" s="52">
        <f t="shared" si="42"/>
        <v>11380</v>
      </c>
      <c r="Q207" s="1">
        <f t="shared" si="43"/>
        <v>102420</v>
      </c>
      <c r="R207" s="1" t="e">
        <f>VLOOKUP(A207,#REF!,7,0)</f>
        <v>#REF!</v>
      </c>
      <c r="S207" s="1" t="e">
        <f>VLOOKUP(A207,#REF!,8,0)</f>
        <v>#REF!</v>
      </c>
      <c r="T207" s="1" t="e">
        <f t="shared" si="49"/>
        <v>#REF!</v>
      </c>
      <c r="U207" s="13">
        <f t="shared" si="44"/>
        <v>113800</v>
      </c>
      <c r="V207" s="13">
        <f t="shared" si="51"/>
        <v>103450</v>
      </c>
      <c r="W207" s="13">
        <f t="shared" si="51"/>
        <v>10350</v>
      </c>
      <c r="X207" s="13">
        <f t="shared" si="38"/>
        <v>0</v>
      </c>
      <c r="Y207" s="13">
        <f t="shared" si="45"/>
        <v>933160</v>
      </c>
      <c r="Z207" s="85" t="s">
        <v>1382</v>
      </c>
      <c r="AA207" s="102" t="s">
        <v>1814</v>
      </c>
      <c r="AB207" s="14" t="s">
        <v>688</v>
      </c>
      <c r="AC207" s="86">
        <v>43766</v>
      </c>
      <c r="AD207" s="9">
        <v>1</v>
      </c>
      <c r="AE207" s="86">
        <v>43767</v>
      </c>
      <c r="AF207" s="9">
        <v>1</v>
      </c>
      <c r="AG207" s="68"/>
      <c r="AH207" s="21"/>
      <c r="AI207" s="1">
        <f t="shared" si="46"/>
        <v>103454.54545454546</v>
      </c>
      <c r="AJ207" s="1">
        <f t="shared" si="47"/>
        <v>10345.454545454546</v>
      </c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1:58" s="48" customFormat="1">
      <c r="A208" s="42" t="s">
        <v>204</v>
      </c>
      <c r="B208" s="45" t="s">
        <v>1265</v>
      </c>
      <c r="C208" s="45" t="s">
        <v>1266</v>
      </c>
      <c r="D208" s="45" t="s">
        <v>1267</v>
      </c>
      <c r="E208" s="174"/>
      <c r="F208" s="45">
        <v>27.251999999999999</v>
      </c>
      <c r="G208" s="45">
        <v>20.155999999999999</v>
      </c>
      <c r="H208" s="45">
        <v>7.0960000000000001</v>
      </c>
      <c r="I208" s="36" t="s">
        <v>1268</v>
      </c>
      <c r="J208" s="91" t="s">
        <v>912</v>
      </c>
      <c r="K208" s="36" t="s">
        <v>1549</v>
      </c>
      <c r="L208" s="9" t="s">
        <v>914</v>
      </c>
      <c r="M208" s="55">
        <v>4097300</v>
      </c>
      <c r="N208" s="69">
        <f t="shared" si="48"/>
        <v>4097.3</v>
      </c>
      <c r="O208" s="53">
        <v>341400</v>
      </c>
      <c r="P208" s="52">
        <f t="shared" si="42"/>
        <v>11380</v>
      </c>
      <c r="Q208" s="1">
        <f t="shared" si="43"/>
        <v>102420</v>
      </c>
      <c r="R208" s="1" t="e">
        <f>VLOOKUP(A208,#REF!,7,0)</f>
        <v>#REF!</v>
      </c>
      <c r="S208" s="1" t="e">
        <f>VLOOKUP(A208,#REF!,8,0)</f>
        <v>#REF!</v>
      </c>
      <c r="T208" s="1" t="e">
        <f t="shared" si="49"/>
        <v>#REF!</v>
      </c>
      <c r="U208" s="13">
        <f t="shared" si="44"/>
        <v>113800</v>
      </c>
      <c r="V208" s="13">
        <f>ROUNDUP(AI208,-1)</f>
        <v>103460</v>
      </c>
      <c r="W208" s="13">
        <f>ROUNDDOWN(AJ208,-1)</f>
        <v>10340</v>
      </c>
      <c r="X208" s="13">
        <f t="shared" si="38"/>
        <v>0</v>
      </c>
      <c r="Y208" s="61">
        <f t="shared" si="45"/>
        <v>933160</v>
      </c>
      <c r="Z208" s="85" t="s">
        <v>1382</v>
      </c>
      <c r="AA208" s="102" t="s">
        <v>1777</v>
      </c>
      <c r="AB208" s="14" t="s">
        <v>913</v>
      </c>
      <c r="AC208" s="86">
        <v>43768</v>
      </c>
      <c r="AD208" s="9">
        <v>1</v>
      </c>
      <c r="AE208" s="86">
        <v>43769</v>
      </c>
      <c r="AF208" s="9">
        <v>1</v>
      </c>
      <c r="AG208" s="68"/>
      <c r="AH208" s="80"/>
      <c r="AI208" s="1">
        <f t="shared" si="46"/>
        <v>103454.54545454546</v>
      </c>
      <c r="AJ208" s="1">
        <f t="shared" si="47"/>
        <v>10345.454545454546</v>
      </c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1:58" s="48" customFormat="1">
      <c r="A209" s="42" t="s">
        <v>205</v>
      </c>
      <c r="B209" s="45" t="s">
        <v>1366</v>
      </c>
      <c r="C209" s="45" t="s">
        <v>1367</v>
      </c>
      <c r="D209" s="45" t="s">
        <v>1368</v>
      </c>
      <c r="E209" s="174"/>
      <c r="F209" s="45">
        <v>27.251999999999999</v>
      </c>
      <c r="G209" s="45">
        <v>20.155999999999999</v>
      </c>
      <c r="H209" s="45">
        <v>7.0960000000000001</v>
      </c>
      <c r="I209" s="36" t="s">
        <v>1369</v>
      </c>
      <c r="J209" s="9" t="s">
        <v>909</v>
      </c>
      <c r="K209" s="36" t="s">
        <v>908</v>
      </c>
      <c r="L209" s="9" t="s">
        <v>911</v>
      </c>
      <c r="M209" s="55">
        <v>4097300</v>
      </c>
      <c r="N209" s="69">
        <f t="shared" si="48"/>
        <v>4097.3</v>
      </c>
      <c r="O209" s="53">
        <v>341400</v>
      </c>
      <c r="P209" s="52">
        <f t="shared" si="42"/>
        <v>11380</v>
      </c>
      <c r="Q209" s="1">
        <f t="shared" si="43"/>
        <v>102420</v>
      </c>
      <c r="R209" s="1" t="e">
        <f>VLOOKUP(A209,#REF!,7,0)</f>
        <v>#REF!</v>
      </c>
      <c r="S209" s="1" t="e">
        <f>VLOOKUP(A209,#REF!,8,0)</f>
        <v>#REF!</v>
      </c>
      <c r="T209" s="1" t="e">
        <f t="shared" si="49"/>
        <v>#REF!</v>
      </c>
      <c r="U209" s="13">
        <f t="shared" si="44"/>
        <v>113800</v>
      </c>
      <c r="V209" s="13">
        <f>ROUNDUP(AI209,-1)</f>
        <v>103460</v>
      </c>
      <c r="W209" s="13">
        <f>ROUNDDOWN(AJ209,-1)</f>
        <v>10340</v>
      </c>
      <c r="X209" s="13">
        <f t="shared" si="38"/>
        <v>0</v>
      </c>
      <c r="Y209" s="13">
        <f t="shared" si="45"/>
        <v>933160</v>
      </c>
      <c r="Z209" s="13" t="s">
        <v>1370</v>
      </c>
      <c r="AA209" s="102" t="s">
        <v>1806</v>
      </c>
      <c r="AB209" s="14" t="s">
        <v>910</v>
      </c>
      <c r="AC209" s="86">
        <v>43763</v>
      </c>
      <c r="AD209" s="9">
        <v>1</v>
      </c>
      <c r="AE209" s="86">
        <v>43766</v>
      </c>
      <c r="AF209" s="9">
        <v>1</v>
      </c>
      <c r="AG209" s="68"/>
      <c r="AH209" s="21"/>
      <c r="AI209" s="1">
        <f t="shared" si="46"/>
        <v>103454.54545454546</v>
      </c>
      <c r="AJ209" s="1">
        <f t="shared" si="47"/>
        <v>10345.454545454546</v>
      </c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1:58" s="21" customFormat="1" hidden="1">
      <c r="A210" s="2" t="s">
        <v>206</v>
      </c>
      <c r="F210" s="45">
        <v>27.251999999999999</v>
      </c>
      <c r="G210" s="45">
        <v>20.155999999999999</v>
      </c>
      <c r="H210" s="45">
        <v>7.0960000000000001</v>
      </c>
      <c r="J210" s="9"/>
      <c r="K210" s="12" t="s">
        <v>600</v>
      </c>
      <c r="L210" s="9"/>
      <c r="M210" s="55">
        <v>4097300</v>
      </c>
      <c r="N210" s="55">
        <f t="shared" si="48"/>
        <v>4097.3</v>
      </c>
      <c r="O210" s="53">
        <v>341400</v>
      </c>
      <c r="P210" s="1">
        <f t="shared" si="42"/>
        <v>11380</v>
      </c>
      <c r="Q210" s="1">
        <f t="shared" si="43"/>
        <v>102420</v>
      </c>
      <c r="R210" s="1" t="e">
        <f>VLOOKUP(A210,#REF!,7,0)</f>
        <v>#REF!</v>
      </c>
      <c r="S210" s="1" t="e">
        <f>VLOOKUP(A210,#REF!,8,0)</f>
        <v>#REF!</v>
      </c>
      <c r="T210" s="1" t="e">
        <f t="shared" si="49"/>
        <v>#REF!</v>
      </c>
      <c r="U210" s="13">
        <f t="shared" si="44"/>
        <v>113800</v>
      </c>
      <c r="V210" s="13">
        <f t="shared" ref="V210:W213" si="52">ROUND(AI210,-1)</f>
        <v>103450</v>
      </c>
      <c r="W210" s="13">
        <f t="shared" si="52"/>
        <v>10350</v>
      </c>
      <c r="X210" s="13">
        <f t="shared" si="38"/>
        <v>0</v>
      </c>
      <c r="Y210" s="13">
        <f t="shared" si="45"/>
        <v>933160</v>
      </c>
      <c r="Z210" s="13"/>
      <c r="AA210" s="102"/>
      <c r="AB210" s="14"/>
      <c r="AC210" s="9"/>
      <c r="AD210" s="9"/>
      <c r="AE210" s="9"/>
      <c r="AF210" s="9"/>
      <c r="AG210" s="68"/>
      <c r="AI210" s="1">
        <f t="shared" si="46"/>
        <v>103454.54545454546</v>
      </c>
      <c r="AJ210" s="1">
        <f t="shared" si="47"/>
        <v>10345.454545454546</v>
      </c>
    </row>
    <row r="211" spans="1:58" s="21" customFormat="1" hidden="1">
      <c r="A211" s="2" t="s">
        <v>207</v>
      </c>
      <c r="F211" s="45">
        <v>27.251999999999999</v>
      </c>
      <c r="G211" s="45">
        <v>20.155999999999999</v>
      </c>
      <c r="H211" s="45">
        <v>7.0960000000000001</v>
      </c>
      <c r="J211" s="9"/>
      <c r="K211" s="12">
        <v>0</v>
      </c>
      <c r="L211" s="9"/>
      <c r="M211" s="55">
        <v>4097300</v>
      </c>
      <c r="N211" s="55">
        <f t="shared" si="48"/>
        <v>4097.3</v>
      </c>
      <c r="O211" s="53">
        <v>341400</v>
      </c>
      <c r="P211" s="1">
        <f t="shared" si="42"/>
        <v>11380</v>
      </c>
      <c r="Q211" s="1">
        <f t="shared" si="43"/>
        <v>102420</v>
      </c>
      <c r="R211" s="1" t="e">
        <f>VLOOKUP(A211,#REF!,7,0)</f>
        <v>#REF!</v>
      </c>
      <c r="S211" s="1" t="e">
        <f>VLOOKUP(A211,#REF!,8,0)</f>
        <v>#REF!</v>
      </c>
      <c r="T211" s="1" t="e">
        <f t="shared" si="49"/>
        <v>#REF!</v>
      </c>
      <c r="U211" s="13">
        <f t="shared" si="44"/>
        <v>113800</v>
      </c>
      <c r="V211" s="13">
        <f t="shared" si="52"/>
        <v>103450</v>
      </c>
      <c r="W211" s="13">
        <f t="shared" si="52"/>
        <v>10350</v>
      </c>
      <c r="X211" s="13">
        <f t="shared" si="38"/>
        <v>0</v>
      </c>
      <c r="Y211" s="13">
        <f t="shared" si="45"/>
        <v>933160</v>
      </c>
      <c r="Z211" s="13"/>
      <c r="AA211" s="102"/>
      <c r="AB211" s="14"/>
      <c r="AC211" s="9"/>
      <c r="AD211" s="9"/>
      <c r="AE211" s="9"/>
      <c r="AF211" s="9"/>
      <c r="AG211" s="68"/>
      <c r="AI211" s="1">
        <f t="shared" si="46"/>
        <v>103454.54545454546</v>
      </c>
      <c r="AJ211" s="1">
        <f t="shared" si="47"/>
        <v>10345.454545454546</v>
      </c>
    </row>
    <row r="212" spans="1:58" s="21" customFormat="1">
      <c r="A212" s="2" t="s">
        <v>208</v>
      </c>
      <c r="B212" s="17" t="s">
        <v>1422</v>
      </c>
      <c r="C212" s="17"/>
      <c r="D212" s="17"/>
      <c r="E212" s="175" t="s">
        <v>1704</v>
      </c>
      <c r="F212" s="45">
        <v>27.251999999999999</v>
      </c>
      <c r="G212" s="45">
        <v>20.155999999999999</v>
      </c>
      <c r="H212" s="45">
        <v>7.0960000000000001</v>
      </c>
      <c r="I212" s="12" t="s">
        <v>1421</v>
      </c>
      <c r="J212" s="91" t="s">
        <v>781</v>
      </c>
      <c r="K212" s="12" t="s">
        <v>1550</v>
      </c>
      <c r="L212" s="9" t="s">
        <v>462</v>
      </c>
      <c r="M212" s="55">
        <v>4097300</v>
      </c>
      <c r="N212" s="69">
        <f t="shared" si="48"/>
        <v>4097.3</v>
      </c>
      <c r="O212" s="53">
        <v>341400</v>
      </c>
      <c r="P212" s="52">
        <f t="shared" si="42"/>
        <v>11380</v>
      </c>
      <c r="Q212" s="1">
        <f t="shared" si="43"/>
        <v>102420</v>
      </c>
      <c r="R212" s="1" t="e">
        <f>VLOOKUP(A212,#REF!,7,0)</f>
        <v>#REF!</v>
      </c>
      <c r="S212" s="1" t="e">
        <f>VLOOKUP(A212,#REF!,8,0)</f>
        <v>#REF!</v>
      </c>
      <c r="T212" s="1" t="e">
        <f t="shared" si="49"/>
        <v>#REF!</v>
      </c>
      <c r="U212" s="13">
        <f t="shared" si="44"/>
        <v>113800</v>
      </c>
      <c r="V212" s="13">
        <f t="shared" si="52"/>
        <v>103450</v>
      </c>
      <c r="W212" s="13">
        <f t="shared" si="52"/>
        <v>10350</v>
      </c>
      <c r="X212" s="13">
        <f t="shared" si="38"/>
        <v>0</v>
      </c>
      <c r="Y212" s="13">
        <f t="shared" si="45"/>
        <v>933160</v>
      </c>
      <c r="Z212" s="13"/>
      <c r="AA212" s="102" t="s">
        <v>1815</v>
      </c>
      <c r="AB212" s="14" t="s">
        <v>461</v>
      </c>
      <c r="AC212" s="86">
        <v>43753</v>
      </c>
      <c r="AD212" s="9">
        <v>1</v>
      </c>
      <c r="AE212" s="86">
        <v>43761</v>
      </c>
      <c r="AF212" s="9">
        <v>1</v>
      </c>
      <c r="AG212" s="68"/>
      <c r="AI212" s="1">
        <f t="shared" si="46"/>
        <v>103454.54545454546</v>
      </c>
      <c r="AJ212" s="1">
        <f t="shared" si="47"/>
        <v>10345.454545454546</v>
      </c>
    </row>
    <row r="213" spans="1:58" s="48" customFormat="1">
      <c r="A213" s="42" t="s">
        <v>209</v>
      </c>
      <c r="B213" s="45" t="s">
        <v>1064</v>
      </c>
      <c r="C213" s="45" t="s">
        <v>1074</v>
      </c>
      <c r="D213" s="45" t="s">
        <v>1043</v>
      </c>
      <c r="E213" s="174"/>
      <c r="F213" s="45">
        <v>27.251999999999999</v>
      </c>
      <c r="G213" s="45">
        <v>20.155999999999999</v>
      </c>
      <c r="H213" s="45">
        <v>7.0960000000000001</v>
      </c>
      <c r="I213" s="36" t="s">
        <v>1063</v>
      </c>
      <c r="J213" s="91" t="s">
        <v>782</v>
      </c>
      <c r="K213" s="36" t="s">
        <v>1551</v>
      </c>
      <c r="L213" s="9" t="s">
        <v>479</v>
      </c>
      <c r="M213" s="55">
        <v>4097300</v>
      </c>
      <c r="N213" s="69">
        <f t="shared" si="48"/>
        <v>4097.3</v>
      </c>
      <c r="O213" s="53">
        <v>341400</v>
      </c>
      <c r="P213" s="52">
        <f t="shared" si="42"/>
        <v>11380</v>
      </c>
      <c r="Q213" s="1">
        <f t="shared" si="43"/>
        <v>102420</v>
      </c>
      <c r="R213" s="1" t="e">
        <f>VLOOKUP(A213,#REF!,7,0)</f>
        <v>#REF!</v>
      </c>
      <c r="S213" s="1" t="e">
        <f>VLOOKUP(A213,#REF!,8,0)</f>
        <v>#REF!</v>
      </c>
      <c r="T213" s="1" t="e">
        <f t="shared" si="49"/>
        <v>#REF!</v>
      </c>
      <c r="U213" s="13">
        <f t="shared" si="44"/>
        <v>113800</v>
      </c>
      <c r="V213" s="13">
        <f t="shared" si="52"/>
        <v>103450</v>
      </c>
      <c r="W213" s="13">
        <f t="shared" si="52"/>
        <v>10350</v>
      </c>
      <c r="X213" s="13">
        <f t="shared" si="38"/>
        <v>0</v>
      </c>
      <c r="Y213" s="13">
        <f t="shared" si="45"/>
        <v>933160</v>
      </c>
      <c r="Z213" s="154" t="s">
        <v>1678</v>
      </c>
      <c r="AA213" s="102" t="s">
        <v>1816</v>
      </c>
      <c r="AB213" s="14" t="s">
        <v>478</v>
      </c>
      <c r="AC213" s="86">
        <v>43756</v>
      </c>
      <c r="AD213" s="9">
        <v>1</v>
      </c>
      <c r="AE213" s="86">
        <v>43762</v>
      </c>
      <c r="AF213" s="9">
        <v>1</v>
      </c>
      <c r="AG213" s="68"/>
      <c r="AH213" s="21"/>
      <c r="AI213" s="1">
        <f t="shared" si="46"/>
        <v>103454.54545454546</v>
      </c>
      <c r="AJ213" s="1">
        <f t="shared" si="47"/>
        <v>10345.454545454546</v>
      </c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1:58" s="48" customFormat="1">
      <c r="A214" s="42" t="s">
        <v>210</v>
      </c>
      <c r="B214" s="45" t="s">
        <v>1120</v>
      </c>
      <c r="C214" s="45" t="s">
        <v>1122</v>
      </c>
      <c r="D214" s="45" t="s">
        <v>1123</v>
      </c>
      <c r="E214" s="174"/>
      <c r="F214" s="45">
        <v>27.251999999999999</v>
      </c>
      <c r="G214" s="45">
        <v>20.155999999999999</v>
      </c>
      <c r="H214" s="45">
        <v>7.0960000000000001</v>
      </c>
      <c r="I214" s="36" t="s">
        <v>1121</v>
      </c>
      <c r="J214" s="91" t="s">
        <v>691</v>
      </c>
      <c r="K214" s="36" t="s">
        <v>690</v>
      </c>
      <c r="L214" s="9" t="s">
        <v>693</v>
      </c>
      <c r="M214" s="55">
        <v>4097300</v>
      </c>
      <c r="N214" s="69">
        <f t="shared" si="48"/>
        <v>4097.3</v>
      </c>
      <c r="O214" s="53">
        <v>341400</v>
      </c>
      <c r="P214" s="52">
        <f t="shared" si="42"/>
        <v>11380</v>
      </c>
      <c r="Q214" s="1">
        <f t="shared" si="43"/>
        <v>102420</v>
      </c>
      <c r="R214" s="1" t="e">
        <f>VLOOKUP(A214,#REF!,7,0)</f>
        <v>#REF!</v>
      </c>
      <c r="S214" s="1" t="e">
        <f>VLOOKUP(A214,#REF!,8,0)</f>
        <v>#REF!</v>
      </c>
      <c r="T214" s="1" t="e">
        <f t="shared" si="49"/>
        <v>#REF!</v>
      </c>
      <c r="U214" s="13">
        <f t="shared" si="44"/>
        <v>113800</v>
      </c>
      <c r="V214" s="13">
        <f>ROUNDUP(AI214,-1)</f>
        <v>103460</v>
      </c>
      <c r="W214" s="13">
        <f>ROUNDDOWN(AJ214,-1)</f>
        <v>10340</v>
      </c>
      <c r="X214" s="13">
        <f t="shared" si="38"/>
        <v>0</v>
      </c>
      <c r="Y214" s="61">
        <f t="shared" si="45"/>
        <v>933160</v>
      </c>
      <c r="Z214" s="85" t="s">
        <v>1382</v>
      </c>
      <c r="AA214" s="102" t="s">
        <v>1626</v>
      </c>
      <c r="AB214" s="14" t="s">
        <v>692</v>
      </c>
      <c r="AC214" s="86">
        <v>43768</v>
      </c>
      <c r="AD214" s="9">
        <v>1</v>
      </c>
      <c r="AE214" s="86">
        <v>43769</v>
      </c>
      <c r="AF214" s="9">
        <v>1</v>
      </c>
      <c r="AG214" s="68"/>
      <c r="AH214" s="21"/>
      <c r="AI214" s="1">
        <f t="shared" si="46"/>
        <v>103454.54545454546</v>
      </c>
      <c r="AJ214" s="1">
        <f t="shared" si="47"/>
        <v>10345.454545454546</v>
      </c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1:58" s="48" customFormat="1">
      <c r="A215" s="42" t="s">
        <v>211</v>
      </c>
      <c r="B215" s="45" t="s">
        <v>1148</v>
      </c>
      <c r="C215" s="48" t="s">
        <v>1146</v>
      </c>
      <c r="D215" s="45" t="s">
        <v>1147</v>
      </c>
      <c r="E215" s="174"/>
      <c r="F215" s="45">
        <v>27.251999999999999</v>
      </c>
      <c r="G215" s="45">
        <v>20.155999999999999</v>
      </c>
      <c r="H215" s="45">
        <v>7.0960000000000001</v>
      </c>
      <c r="I215" s="36" t="s">
        <v>1149</v>
      </c>
      <c r="J215" s="91" t="s">
        <v>695</v>
      </c>
      <c r="K215" s="36" t="s">
        <v>694</v>
      </c>
      <c r="L215" s="9" t="s">
        <v>697</v>
      </c>
      <c r="M215" s="55">
        <v>4097300</v>
      </c>
      <c r="N215" s="69">
        <f t="shared" si="48"/>
        <v>4097.3</v>
      </c>
      <c r="O215" s="53">
        <v>341400</v>
      </c>
      <c r="P215" s="52">
        <f t="shared" si="42"/>
        <v>11380</v>
      </c>
      <c r="Q215" s="1">
        <f t="shared" si="43"/>
        <v>102420</v>
      </c>
      <c r="R215" s="1" t="e">
        <f>VLOOKUP(A215,#REF!,7,0)</f>
        <v>#REF!</v>
      </c>
      <c r="S215" s="1" t="e">
        <f>VLOOKUP(A215,#REF!,8,0)</f>
        <v>#REF!</v>
      </c>
      <c r="T215" s="1" t="e">
        <f t="shared" si="49"/>
        <v>#REF!</v>
      </c>
      <c r="U215" s="13">
        <f t="shared" si="44"/>
        <v>113800</v>
      </c>
      <c r="V215" s="13">
        <f>ROUNDUP(AI215,-1)</f>
        <v>103460</v>
      </c>
      <c r="W215" s="13">
        <f>ROUNDDOWN(AJ215,-1)</f>
        <v>10340</v>
      </c>
      <c r="X215" s="13">
        <f t="shared" si="38"/>
        <v>0</v>
      </c>
      <c r="Y215" s="13">
        <f t="shared" si="45"/>
        <v>933160</v>
      </c>
      <c r="Z215" s="85" t="s">
        <v>1382</v>
      </c>
      <c r="AA215" s="102" t="s">
        <v>1777</v>
      </c>
      <c r="AB215" s="14" t="s">
        <v>696</v>
      </c>
      <c r="AC215" s="86">
        <v>43762</v>
      </c>
      <c r="AD215" s="9">
        <v>1</v>
      </c>
      <c r="AE215" s="86">
        <v>43766</v>
      </c>
      <c r="AF215" s="9">
        <v>1</v>
      </c>
      <c r="AG215" s="68"/>
      <c r="AH215" s="21"/>
      <c r="AI215" s="1">
        <f t="shared" si="46"/>
        <v>103454.54545454546</v>
      </c>
      <c r="AJ215" s="1">
        <f t="shared" si="47"/>
        <v>10345.454545454546</v>
      </c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1:58" s="48" customFormat="1">
      <c r="A216" s="42" t="s">
        <v>212</v>
      </c>
      <c r="B216" s="45" t="s">
        <v>1110</v>
      </c>
      <c r="C216" s="45" t="s">
        <v>1083</v>
      </c>
      <c r="D216" s="45" t="s">
        <v>1084</v>
      </c>
      <c r="E216" s="174"/>
      <c r="F216" s="45">
        <v>27.251999999999999</v>
      </c>
      <c r="G216" s="45">
        <v>20.155999999999999</v>
      </c>
      <c r="H216" s="45">
        <v>7.0960000000000001</v>
      </c>
      <c r="I216" s="36" t="s">
        <v>1111</v>
      </c>
      <c r="J216" s="91" t="s">
        <v>978</v>
      </c>
      <c r="K216" s="36" t="s">
        <v>977</v>
      </c>
      <c r="L216" s="9" t="s">
        <v>980</v>
      </c>
      <c r="M216" s="55">
        <v>4097300</v>
      </c>
      <c r="N216" s="69">
        <f t="shared" si="48"/>
        <v>4097.3</v>
      </c>
      <c r="O216" s="53">
        <v>341400</v>
      </c>
      <c r="P216" s="52">
        <f t="shared" si="42"/>
        <v>11380</v>
      </c>
      <c r="Q216" s="1">
        <f t="shared" si="43"/>
        <v>102420</v>
      </c>
      <c r="R216" s="1" t="e">
        <f>VLOOKUP(A216,#REF!,7,0)</f>
        <v>#REF!</v>
      </c>
      <c r="S216" s="1" t="e">
        <f>VLOOKUP(A216,#REF!,8,0)</f>
        <v>#REF!</v>
      </c>
      <c r="T216" s="1" t="e">
        <f t="shared" si="49"/>
        <v>#REF!</v>
      </c>
      <c r="U216" s="13">
        <f t="shared" si="44"/>
        <v>113800</v>
      </c>
      <c r="V216" s="13">
        <f>ROUNDUP(AI216,-1)</f>
        <v>103460</v>
      </c>
      <c r="W216" s="13">
        <f>ROUNDDOWN(AJ216,-1)</f>
        <v>10340</v>
      </c>
      <c r="X216" s="13">
        <f t="shared" si="38"/>
        <v>0</v>
      </c>
      <c r="Y216" s="61">
        <f t="shared" si="45"/>
        <v>933160</v>
      </c>
      <c r="Z216" s="85" t="s">
        <v>1382</v>
      </c>
      <c r="AA216" s="102" t="s">
        <v>1817</v>
      </c>
      <c r="AB216" s="14" t="s">
        <v>979</v>
      </c>
      <c r="AC216" s="86">
        <v>43768</v>
      </c>
      <c r="AD216" s="9">
        <v>1</v>
      </c>
      <c r="AE216" s="86">
        <v>43769</v>
      </c>
      <c r="AF216" s="9">
        <v>1</v>
      </c>
      <c r="AG216" s="68" t="s">
        <v>981</v>
      </c>
      <c r="AH216" s="21" t="s">
        <v>1028</v>
      </c>
      <c r="AI216" s="1">
        <f t="shared" si="46"/>
        <v>103454.54545454546</v>
      </c>
      <c r="AJ216" s="1">
        <f t="shared" si="47"/>
        <v>10345.454545454546</v>
      </c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1:58" s="48" customFormat="1">
      <c r="A217" s="42" t="s">
        <v>213</v>
      </c>
      <c r="B217" s="45" t="s">
        <v>1090</v>
      </c>
      <c r="C217" s="45" t="s">
        <v>1074</v>
      </c>
      <c r="D217" s="45" t="s">
        <v>1091</v>
      </c>
      <c r="E217" s="174"/>
      <c r="F217" s="45">
        <v>27.251999999999999</v>
      </c>
      <c r="G217" s="45">
        <v>20.155999999999999</v>
      </c>
      <c r="H217" s="45">
        <v>7.0960000000000001</v>
      </c>
      <c r="I217" s="36" t="s">
        <v>1092</v>
      </c>
      <c r="J217" s="91" t="s">
        <v>699</v>
      </c>
      <c r="K217" s="36" t="s">
        <v>698</v>
      </c>
      <c r="L217" s="9" t="s">
        <v>701</v>
      </c>
      <c r="M217" s="55">
        <v>4097300</v>
      </c>
      <c r="N217" s="69">
        <f t="shared" si="48"/>
        <v>4097.3</v>
      </c>
      <c r="O217" s="53">
        <v>341400</v>
      </c>
      <c r="P217" s="52">
        <f t="shared" si="42"/>
        <v>11380</v>
      </c>
      <c r="Q217" s="1">
        <f t="shared" si="43"/>
        <v>102420</v>
      </c>
      <c r="R217" s="1" t="e">
        <f>VLOOKUP(A217,#REF!,7,0)</f>
        <v>#REF!</v>
      </c>
      <c r="S217" s="1" t="e">
        <f>VLOOKUP(A217,#REF!,8,0)</f>
        <v>#REF!</v>
      </c>
      <c r="T217" s="1" t="e">
        <f t="shared" si="49"/>
        <v>#REF!</v>
      </c>
      <c r="U217" s="13">
        <f t="shared" si="44"/>
        <v>113800</v>
      </c>
      <c r="V217" s="13">
        <f>ROUNDUP(AI217,-1)</f>
        <v>103460</v>
      </c>
      <c r="W217" s="13">
        <f>ROUNDDOWN(AJ217,-1)</f>
        <v>10340</v>
      </c>
      <c r="X217" s="13">
        <f t="shared" si="38"/>
        <v>0</v>
      </c>
      <c r="Y217" s="61">
        <f t="shared" si="45"/>
        <v>933160</v>
      </c>
      <c r="Z217" s="85" t="s">
        <v>1382</v>
      </c>
      <c r="AA217" s="102" t="s">
        <v>1818</v>
      </c>
      <c r="AB217" s="14" t="s">
        <v>700</v>
      </c>
      <c r="AC217" s="86">
        <v>43768</v>
      </c>
      <c r="AD217" s="9">
        <v>1</v>
      </c>
      <c r="AE217" s="86">
        <v>43769</v>
      </c>
      <c r="AF217" s="9">
        <v>1</v>
      </c>
      <c r="AG217" s="68"/>
      <c r="AH217" s="21"/>
      <c r="AI217" s="1">
        <f t="shared" si="46"/>
        <v>103454.54545454546</v>
      </c>
      <c r="AJ217" s="1">
        <f t="shared" si="47"/>
        <v>10345.454545454546</v>
      </c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1:58" s="21" customFormat="1" hidden="1">
      <c r="A218" s="2" t="s">
        <v>214</v>
      </c>
      <c r="F218" s="45">
        <v>27.251999999999999</v>
      </c>
      <c r="G218" s="45">
        <v>20.155999999999999</v>
      </c>
      <c r="H218" s="45">
        <v>7.0960000000000001</v>
      </c>
      <c r="J218" s="9"/>
      <c r="K218" s="12">
        <v>0</v>
      </c>
      <c r="L218" s="9"/>
      <c r="M218" s="55">
        <v>4097300</v>
      </c>
      <c r="N218" s="55">
        <f t="shared" si="48"/>
        <v>4097.3</v>
      </c>
      <c r="O218" s="53">
        <v>341400</v>
      </c>
      <c r="P218" s="1">
        <f t="shared" si="42"/>
        <v>11380</v>
      </c>
      <c r="Q218" s="1">
        <f t="shared" si="43"/>
        <v>102420</v>
      </c>
      <c r="R218" s="1" t="e">
        <f>VLOOKUP(A218,#REF!,7,0)</f>
        <v>#REF!</v>
      </c>
      <c r="S218" s="1" t="e">
        <f>VLOOKUP(A218,#REF!,8,0)</f>
        <v>#REF!</v>
      </c>
      <c r="T218" s="1" t="e">
        <f t="shared" si="49"/>
        <v>#REF!</v>
      </c>
      <c r="U218" s="13">
        <f t="shared" si="44"/>
        <v>113800</v>
      </c>
      <c r="V218" s="13">
        <f t="shared" ref="V218:W223" si="53">ROUND(AI218,-1)</f>
        <v>103450</v>
      </c>
      <c r="W218" s="13">
        <f t="shared" si="53"/>
        <v>10350</v>
      </c>
      <c r="X218" s="13">
        <f t="shared" si="38"/>
        <v>0</v>
      </c>
      <c r="Y218" s="13">
        <f t="shared" si="45"/>
        <v>933160</v>
      </c>
      <c r="Z218" s="13"/>
      <c r="AA218" s="102"/>
      <c r="AB218" s="14"/>
      <c r="AC218" s="9"/>
      <c r="AD218" s="9"/>
      <c r="AE218" s="9"/>
      <c r="AF218" s="9"/>
      <c r="AG218" s="68"/>
      <c r="AI218" s="1">
        <f t="shared" si="46"/>
        <v>103454.54545454546</v>
      </c>
      <c r="AJ218" s="1">
        <f t="shared" si="47"/>
        <v>10345.454545454546</v>
      </c>
    </row>
    <row r="219" spans="1:58" s="21" customFormat="1" hidden="1">
      <c r="A219" s="2" t="s">
        <v>215</v>
      </c>
      <c r="F219" s="45">
        <v>27.251999999999999</v>
      </c>
      <c r="G219" s="45">
        <v>20.155999999999999</v>
      </c>
      <c r="H219" s="45">
        <v>7.0960000000000001</v>
      </c>
      <c r="J219" s="9"/>
      <c r="K219" s="12">
        <v>0</v>
      </c>
      <c r="L219" s="9"/>
      <c r="M219" s="55">
        <v>4097300</v>
      </c>
      <c r="N219" s="55">
        <f t="shared" si="48"/>
        <v>4097.3</v>
      </c>
      <c r="O219" s="53">
        <v>341400</v>
      </c>
      <c r="P219" s="1">
        <f t="shared" si="42"/>
        <v>11380</v>
      </c>
      <c r="Q219" s="1">
        <f t="shared" si="43"/>
        <v>102420</v>
      </c>
      <c r="R219" s="1" t="e">
        <f>VLOOKUP(A219,#REF!,7,0)</f>
        <v>#REF!</v>
      </c>
      <c r="S219" s="1" t="e">
        <f>VLOOKUP(A219,#REF!,8,0)</f>
        <v>#REF!</v>
      </c>
      <c r="T219" s="1" t="e">
        <f t="shared" si="49"/>
        <v>#REF!</v>
      </c>
      <c r="U219" s="13">
        <f t="shared" si="44"/>
        <v>113800</v>
      </c>
      <c r="V219" s="13">
        <f t="shared" si="53"/>
        <v>103450</v>
      </c>
      <c r="W219" s="13">
        <f t="shared" si="53"/>
        <v>10350</v>
      </c>
      <c r="X219" s="13">
        <f t="shared" si="38"/>
        <v>0</v>
      </c>
      <c r="Y219" s="13">
        <f t="shared" si="45"/>
        <v>933160</v>
      </c>
      <c r="Z219" s="13"/>
      <c r="AA219" s="102"/>
      <c r="AB219" s="14"/>
      <c r="AC219" s="9"/>
      <c r="AD219" s="9"/>
      <c r="AE219" s="9"/>
      <c r="AF219" s="9"/>
      <c r="AG219" s="68"/>
      <c r="AI219" s="1">
        <f t="shared" si="46"/>
        <v>103454.54545454546</v>
      </c>
      <c r="AJ219" s="1">
        <f t="shared" si="47"/>
        <v>10345.454545454546</v>
      </c>
    </row>
    <row r="220" spans="1:58" s="48" customFormat="1">
      <c r="A220" s="42" t="s">
        <v>216</v>
      </c>
      <c r="B220" s="45" t="s">
        <v>1287</v>
      </c>
      <c r="C220" s="45" t="s">
        <v>1262</v>
      </c>
      <c r="D220" s="45" t="s">
        <v>1263</v>
      </c>
      <c r="E220" s="174"/>
      <c r="F220" s="45">
        <v>27.251999999999999</v>
      </c>
      <c r="G220" s="45">
        <v>20.155999999999999</v>
      </c>
      <c r="H220" s="45">
        <v>7.0960000000000001</v>
      </c>
      <c r="I220" s="36" t="s">
        <v>1288</v>
      </c>
      <c r="J220" s="9" t="s">
        <v>983</v>
      </c>
      <c r="K220" s="36" t="s">
        <v>982</v>
      </c>
      <c r="L220" s="9" t="s">
        <v>985</v>
      </c>
      <c r="M220" s="55">
        <v>4097300</v>
      </c>
      <c r="N220" s="69">
        <f t="shared" si="48"/>
        <v>4097.3</v>
      </c>
      <c r="O220" s="53">
        <v>341400</v>
      </c>
      <c r="P220" s="52">
        <f t="shared" si="42"/>
        <v>11380</v>
      </c>
      <c r="Q220" s="1">
        <f t="shared" si="43"/>
        <v>102420</v>
      </c>
      <c r="R220" s="1" t="e">
        <f>VLOOKUP(A220,#REF!,7,0)</f>
        <v>#REF!</v>
      </c>
      <c r="S220" s="1" t="e">
        <f>VLOOKUP(A220,#REF!,8,0)</f>
        <v>#REF!</v>
      </c>
      <c r="T220" s="1" t="e">
        <f t="shared" si="49"/>
        <v>#REF!</v>
      </c>
      <c r="U220" s="13">
        <f t="shared" si="44"/>
        <v>113800</v>
      </c>
      <c r="V220" s="13">
        <f t="shared" si="53"/>
        <v>103450</v>
      </c>
      <c r="W220" s="13">
        <f t="shared" si="53"/>
        <v>10350</v>
      </c>
      <c r="X220" s="13">
        <f t="shared" si="38"/>
        <v>0</v>
      </c>
      <c r="Y220" s="13">
        <f t="shared" si="45"/>
        <v>933160</v>
      </c>
      <c r="Z220" s="85" t="s">
        <v>1382</v>
      </c>
      <c r="AA220" s="102" t="s">
        <v>1819</v>
      </c>
      <c r="AB220" s="14" t="s">
        <v>984</v>
      </c>
      <c r="AC220" s="86">
        <v>43769</v>
      </c>
      <c r="AD220" s="9">
        <v>1</v>
      </c>
      <c r="AE220" s="86">
        <v>43770</v>
      </c>
      <c r="AF220" s="9">
        <v>1</v>
      </c>
      <c r="AG220" s="68"/>
      <c r="AH220" s="21"/>
      <c r="AI220" s="1">
        <f t="shared" si="46"/>
        <v>103454.54545454546</v>
      </c>
      <c r="AJ220" s="1">
        <f t="shared" si="47"/>
        <v>10345.454545454546</v>
      </c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1:58" s="21" customFormat="1" hidden="1">
      <c r="A221" s="2" t="s">
        <v>217</v>
      </c>
      <c r="F221" s="45">
        <v>27.251999999999999</v>
      </c>
      <c r="G221" s="45">
        <v>20.155999999999999</v>
      </c>
      <c r="H221" s="45">
        <v>7.0960000000000001</v>
      </c>
      <c r="J221" s="9"/>
      <c r="K221" s="12">
        <v>0</v>
      </c>
      <c r="L221" s="9"/>
      <c r="M221" s="55">
        <v>4097300</v>
      </c>
      <c r="N221" s="55">
        <f t="shared" si="48"/>
        <v>4097.3</v>
      </c>
      <c r="O221" s="53">
        <v>341400</v>
      </c>
      <c r="P221" s="1">
        <f t="shared" si="42"/>
        <v>11380</v>
      </c>
      <c r="Q221" s="1">
        <f t="shared" si="43"/>
        <v>102420</v>
      </c>
      <c r="R221" s="1" t="e">
        <f>VLOOKUP(A221,#REF!,7,0)</f>
        <v>#REF!</v>
      </c>
      <c r="S221" s="1" t="e">
        <f>VLOOKUP(A221,#REF!,8,0)</f>
        <v>#REF!</v>
      </c>
      <c r="T221" s="1" t="e">
        <f t="shared" si="49"/>
        <v>#REF!</v>
      </c>
      <c r="U221" s="13">
        <f t="shared" si="44"/>
        <v>113800</v>
      </c>
      <c r="V221" s="13">
        <f t="shared" si="53"/>
        <v>103450</v>
      </c>
      <c r="W221" s="13">
        <f t="shared" si="53"/>
        <v>10350</v>
      </c>
      <c r="X221" s="13">
        <f t="shared" si="38"/>
        <v>0</v>
      </c>
      <c r="Y221" s="13">
        <f t="shared" si="45"/>
        <v>933160</v>
      </c>
      <c r="Z221" s="13"/>
      <c r="AA221" s="102"/>
      <c r="AB221" s="14"/>
      <c r="AC221" s="9"/>
      <c r="AD221" s="9"/>
      <c r="AE221" s="9"/>
      <c r="AF221" s="9"/>
      <c r="AG221" s="68"/>
      <c r="AI221" s="1">
        <f t="shared" si="46"/>
        <v>103454.54545454546</v>
      </c>
      <c r="AJ221" s="1">
        <f t="shared" si="47"/>
        <v>10345.454545454546</v>
      </c>
    </row>
    <row r="222" spans="1:58" s="21" customFormat="1" hidden="1">
      <c r="A222" s="2" t="s">
        <v>218</v>
      </c>
      <c r="F222" s="45">
        <v>27.251999999999999</v>
      </c>
      <c r="G222" s="45">
        <v>20.155999999999999</v>
      </c>
      <c r="H222" s="45">
        <v>7.0960000000000001</v>
      </c>
      <c r="J222" s="9"/>
      <c r="K222" s="12">
        <v>0</v>
      </c>
      <c r="L222" s="9"/>
      <c r="M222" s="55">
        <v>4097300</v>
      </c>
      <c r="N222" s="55">
        <f t="shared" si="48"/>
        <v>4097.3</v>
      </c>
      <c r="O222" s="53">
        <v>341400</v>
      </c>
      <c r="P222" s="1">
        <f t="shared" si="42"/>
        <v>11380</v>
      </c>
      <c r="Q222" s="1">
        <f t="shared" si="43"/>
        <v>102420</v>
      </c>
      <c r="R222" s="1" t="e">
        <f>VLOOKUP(A222,#REF!,7,0)</f>
        <v>#REF!</v>
      </c>
      <c r="S222" s="1" t="e">
        <f>VLOOKUP(A222,#REF!,8,0)</f>
        <v>#REF!</v>
      </c>
      <c r="T222" s="1" t="e">
        <f t="shared" si="49"/>
        <v>#REF!</v>
      </c>
      <c r="U222" s="13">
        <f t="shared" si="44"/>
        <v>113800</v>
      </c>
      <c r="V222" s="13">
        <f t="shared" si="53"/>
        <v>103450</v>
      </c>
      <c r="W222" s="13">
        <f t="shared" si="53"/>
        <v>10350</v>
      </c>
      <c r="X222" s="13">
        <f t="shared" ref="X222:X285" si="54">U222-V222-W222</f>
        <v>0</v>
      </c>
      <c r="Y222" s="13">
        <f t="shared" si="45"/>
        <v>933160</v>
      </c>
      <c r="Z222" s="13"/>
      <c r="AA222" s="102"/>
      <c r="AB222" s="14"/>
      <c r="AC222" s="9"/>
      <c r="AD222" s="9"/>
      <c r="AE222" s="9"/>
      <c r="AF222" s="9"/>
      <c r="AG222" s="68"/>
      <c r="AI222" s="1">
        <f t="shared" si="46"/>
        <v>103454.54545454546</v>
      </c>
      <c r="AJ222" s="1">
        <f t="shared" si="47"/>
        <v>10345.454545454546</v>
      </c>
    </row>
    <row r="223" spans="1:58" s="21" customFormat="1">
      <c r="A223" s="41" t="s">
        <v>219</v>
      </c>
      <c r="B223" s="17" t="s">
        <v>1438</v>
      </c>
      <c r="C223" s="17" t="s">
        <v>1711</v>
      </c>
      <c r="D223" s="17" t="s">
        <v>1715</v>
      </c>
      <c r="E223" s="175"/>
      <c r="F223" s="45">
        <v>27.251999999999999</v>
      </c>
      <c r="G223" s="45">
        <v>20.155999999999999</v>
      </c>
      <c r="H223" s="45">
        <v>7.0960000000000001</v>
      </c>
      <c r="I223" s="12" t="s">
        <v>1437</v>
      </c>
      <c r="J223" s="91" t="s">
        <v>783</v>
      </c>
      <c r="K223" s="12" t="s">
        <v>1552</v>
      </c>
      <c r="L223" s="9" t="s">
        <v>456</v>
      </c>
      <c r="M223" s="55">
        <v>4097300</v>
      </c>
      <c r="N223" s="69">
        <f t="shared" si="48"/>
        <v>4097.3</v>
      </c>
      <c r="O223" s="53">
        <v>341400</v>
      </c>
      <c r="P223" s="52">
        <f t="shared" si="42"/>
        <v>11380</v>
      </c>
      <c r="Q223" s="1">
        <f t="shared" si="43"/>
        <v>102420</v>
      </c>
      <c r="R223" s="1" t="e">
        <f>VLOOKUP(A223,#REF!,7,0)</f>
        <v>#REF!</v>
      </c>
      <c r="S223" s="1" t="e">
        <f>VLOOKUP(A223,#REF!,8,0)</f>
        <v>#REF!</v>
      </c>
      <c r="T223" s="1" t="e">
        <f t="shared" si="49"/>
        <v>#REF!</v>
      </c>
      <c r="U223" s="13">
        <f t="shared" si="44"/>
        <v>113800</v>
      </c>
      <c r="V223" s="13">
        <f t="shared" si="53"/>
        <v>103450</v>
      </c>
      <c r="W223" s="13">
        <f t="shared" si="53"/>
        <v>10350</v>
      </c>
      <c r="X223" s="13">
        <f t="shared" si="54"/>
        <v>0</v>
      </c>
      <c r="Y223" s="13">
        <f t="shared" si="45"/>
        <v>933160</v>
      </c>
      <c r="Z223" s="13"/>
      <c r="AA223" s="102" t="s">
        <v>1820</v>
      </c>
      <c r="AB223" s="14" t="s">
        <v>455</v>
      </c>
      <c r="AC223" s="86">
        <v>43752</v>
      </c>
      <c r="AD223" s="9">
        <v>1</v>
      </c>
      <c r="AE223" s="86">
        <v>43761</v>
      </c>
      <c r="AF223" s="9">
        <v>1</v>
      </c>
      <c r="AG223" s="68"/>
      <c r="AI223" s="1">
        <f t="shared" si="46"/>
        <v>103454.54545454546</v>
      </c>
      <c r="AJ223" s="1">
        <f t="shared" si="47"/>
        <v>10345.454545454546</v>
      </c>
    </row>
    <row r="224" spans="1:58" s="48" customFormat="1">
      <c r="A224" s="42" t="s">
        <v>220</v>
      </c>
      <c r="B224" s="45" t="s">
        <v>1077</v>
      </c>
      <c r="C224" s="45" t="s">
        <v>1072</v>
      </c>
      <c r="D224" s="45" t="s">
        <v>1078</v>
      </c>
      <c r="E224" s="174"/>
      <c r="F224" s="45">
        <v>27.251999999999999</v>
      </c>
      <c r="G224" s="45">
        <v>20.155999999999999</v>
      </c>
      <c r="H224" s="45">
        <v>7.0960000000000001</v>
      </c>
      <c r="I224" s="36" t="s">
        <v>1079</v>
      </c>
      <c r="J224" s="9" t="s">
        <v>953</v>
      </c>
      <c r="K224" s="36" t="s">
        <v>915</v>
      </c>
      <c r="L224" s="9" t="s">
        <v>917</v>
      </c>
      <c r="M224" s="55">
        <v>4097300</v>
      </c>
      <c r="N224" s="69">
        <f t="shared" si="48"/>
        <v>4097.3</v>
      </c>
      <c r="O224" s="53">
        <v>341400</v>
      </c>
      <c r="P224" s="52">
        <f t="shared" si="42"/>
        <v>11380</v>
      </c>
      <c r="Q224" s="1">
        <f t="shared" si="43"/>
        <v>102420</v>
      </c>
      <c r="R224" s="1" t="e">
        <f>VLOOKUP(A224,#REF!,7,0)</f>
        <v>#REF!</v>
      </c>
      <c r="S224" s="1" t="e">
        <f>VLOOKUP(A224,#REF!,8,0)</f>
        <v>#REF!</v>
      </c>
      <c r="T224" s="1" t="e">
        <f t="shared" si="49"/>
        <v>#REF!</v>
      </c>
      <c r="U224" s="13">
        <f t="shared" si="44"/>
        <v>113800</v>
      </c>
      <c r="V224" s="13">
        <f>ROUNDUP(AI224,-1)</f>
        <v>103460</v>
      </c>
      <c r="W224" s="13">
        <f>ROUNDDOWN(AJ224,-1)</f>
        <v>10340</v>
      </c>
      <c r="X224" s="13">
        <f t="shared" si="54"/>
        <v>0</v>
      </c>
      <c r="Y224" s="13">
        <f t="shared" si="45"/>
        <v>933160</v>
      </c>
      <c r="Z224" s="85" t="s">
        <v>1382</v>
      </c>
      <c r="AA224" s="102" t="s">
        <v>1626</v>
      </c>
      <c r="AB224" s="14" t="s">
        <v>916</v>
      </c>
      <c r="AC224" s="86">
        <v>43763</v>
      </c>
      <c r="AD224" s="9">
        <v>1</v>
      </c>
      <c r="AE224" s="86">
        <v>43766</v>
      </c>
      <c r="AF224" s="9">
        <v>1</v>
      </c>
      <c r="AG224" s="68"/>
      <c r="AH224" s="21"/>
      <c r="AI224" s="1">
        <f t="shared" si="46"/>
        <v>103454.54545454546</v>
      </c>
      <c r="AJ224" s="1">
        <f t="shared" si="47"/>
        <v>10345.454545454546</v>
      </c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1:58" s="48" customFormat="1">
      <c r="A225" s="42" t="s">
        <v>221</v>
      </c>
      <c r="B225" s="45" t="s">
        <v>1077</v>
      </c>
      <c r="C225" s="45" t="s">
        <v>1072</v>
      </c>
      <c r="D225" s="45" t="s">
        <v>1078</v>
      </c>
      <c r="E225" s="174"/>
      <c r="F225" s="45">
        <v>27.251999999999999</v>
      </c>
      <c r="G225" s="45">
        <v>20.155999999999999</v>
      </c>
      <c r="H225" s="45">
        <v>7.0960000000000001</v>
      </c>
      <c r="I225" s="36" t="s">
        <v>1079</v>
      </c>
      <c r="J225" s="9" t="s">
        <v>953</v>
      </c>
      <c r="K225" s="36" t="s">
        <v>915</v>
      </c>
      <c r="L225" s="9" t="s">
        <v>917</v>
      </c>
      <c r="M225" s="55">
        <v>4097300</v>
      </c>
      <c r="N225" s="69">
        <f t="shared" si="48"/>
        <v>4097.3</v>
      </c>
      <c r="O225" s="53">
        <v>341400</v>
      </c>
      <c r="P225" s="52">
        <f t="shared" si="42"/>
        <v>11380</v>
      </c>
      <c r="Q225" s="1">
        <f t="shared" si="43"/>
        <v>102420</v>
      </c>
      <c r="R225" s="1" t="e">
        <f>VLOOKUP(A225,#REF!,7,0)</f>
        <v>#REF!</v>
      </c>
      <c r="S225" s="1" t="e">
        <f>VLOOKUP(A225,#REF!,8,0)</f>
        <v>#REF!</v>
      </c>
      <c r="T225" s="1" t="e">
        <f t="shared" si="49"/>
        <v>#REF!</v>
      </c>
      <c r="U225" s="13">
        <f t="shared" si="44"/>
        <v>113800</v>
      </c>
      <c r="V225" s="13">
        <f>ROUNDUP(AI225,-1)</f>
        <v>103460</v>
      </c>
      <c r="W225" s="13">
        <f>ROUNDDOWN(AJ225,-1)</f>
        <v>10340</v>
      </c>
      <c r="X225" s="13">
        <f t="shared" si="54"/>
        <v>0</v>
      </c>
      <c r="Y225" s="13">
        <f t="shared" si="45"/>
        <v>933160</v>
      </c>
      <c r="Z225" s="85" t="s">
        <v>1382</v>
      </c>
      <c r="AA225" s="102"/>
      <c r="AB225" s="14" t="s">
        <v>916</v>
      </c>
      <c r="AC225" s="86">
        <v>43763</v>
      </c>
      <c r="AD225" s="9">
        <v>1</v>
      </c>
      <c r="AE225" s="86">
        <v>43766</v>
      </c>
      <c r="AF225" s="9">
        <v>1</v>
      </c>
      <c r="AG225" s="68"/>
      <c r="AH225" s="21"/>
      <c r="AI225" s="1">
        <f t="shared" si="46"/>
        <v>103454.54545454546</v>
      </c>
      <c r="AJ225" s="1">
        <f t="shared" si="47"/>
        <v>10345.454545454546</v>
      </c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1:58" s="21" customFormat="1">
      <c r="A226" s="38" t="s">
        <v>222</v>
      </c>
      <c r="B226" s="17" t="s">
        <v>1460</v>
      </c>
      <c r="C226" s="17"/>
      <c r="D226" s="17"/>
      <c r="E226" s="175" t="s">
        <v>1704</v>
      </c>
      <c r="F226" s="45">
        <v>27.251999999999999</v>
      </c>
      <c r="G226" s="45">
        <v>20.155999999999999</v>
      </c>
      <c r="H226" s="45">
        <v>7.0960000000000001</v>
      </c>
      <c r="I226" s="12"/>
      <c r="J226" s="9" t="s">
        <v>987</v>
      </c>
      <c r="K226" s="12" t="s">
        <v>986</v>
      </c>
      <c r="L226" s="9" t="s">
        <v>989</v>
      </c>
      <c r="M226" s="55">
        <v>4097300</v>
      </c>
      <c r="N226" s="69">
        <f t="shared" si="48"/>
        <v>4097.3</v>
      </c>
      <c r="O226" s="53">
        <v>341400</v>
      </c>
      <c r="P226" s="52">
        <f t="shared" si="42"/>
        <v>11380</v>
      </c>
      <c r="Q226" s="1">
        <f t="shared" si="43"/>
        <v>102420</v>
      </c>
      <c r="R226" s="1" t="e">
        <f>VLOOKUP(A226,#REF!,7,0)</f>
        <v>#REF!</v>
      </c>
      <c r="S226" s="1" t="e">
        <f>VLOOKUP(A226,#REF!,8,0)</f>
        <v>#REF!</v>
      </c>
      <c r="T226" s="1" t="e">
        <f t="shared" si="49"/>
        <v>#REF!</v>
      </c>
      <c r="U226" s="13">
        <f t="shared" si="44"/>
        <v>113800</v>
      </c>
      <c r="V226" s="13">
        <f>ROUNDUP(AI226,-1)</f>
        <v>103460</v>
      </c>
      <c r="W226" s="13">
        <f>ROUNDDOWN(AJ226,-1)</f>
        <v>10340</v>
      </c>
      <c r="X226" s="13">
        <f t="shared" si="54"/>
        <v>0</v>
      </c>
      <c r="Y226" s="61">
        <f t="shared" si="45"/>
        <v>933160</v>
      </c>
      <c r="Z226" s="61"/>
      <c r="AA226" s="102"/>
      <c r="AB226" s="14" t="s">
        <v>988</v>
      </c>
      <c r="AC226" s="86">
        <v>43768</v>
      </c>
      <c r="AD226" s="9">
        <v>1</v>
      </c>
      <c r="AE226" s="86">
        <v>43769</v>
      </c>
      <c r="AF226" s="9">
        <v>1</v>
      </c>
      <c r="AG226" s="68"/>
      <c r="AI226" s="1">
        <f t="shared" si="46"/>
        <v>103454.54545454546</v>
      </c>
      <c r="AJ226" s="1">
        <f t="shared" si="47"/>
        <v>10345.454545454546</v>
      </c>
    </row>
    <row r="227" spans="1:58" s="21" customFormat="1">
      <c r="A227" s="2" t="s">
        <v>223</v>
      </c>
      <c r="B227" s="17" t="s">
        <v>1424</v>
      </c>
      <c r="C227" s="17" t="s">
        <v>1425</v>
      </c>
      <c r="D227" s="17" t="s">
        <v>1426</v>
      </c>
      <c r="E227" s="175" t="s">
        <v>1704</v>
      </c>
      <c r="F227" s="45">
        <v>27.251999999999999</v>
      </c>
      <c r="G227" s="45">
        <v>20.155999999999999</v>
      </c>
      <c r="H227" s="45">
        <v>7.0960000000000001</v>
      </c>
      <c r="I227" s="12" t="s">
        <v>1423</v>
      </c>
      <c r="J227" s="9" t="s">
        <v>991</v>
      </c>
      <c r="K227" s="12" t="s">
        <v>990</v>
      </c>
      <c r="L227" s="9" t="s">
        <v>993</v>
      </c>
      <c r="M227" s="55">
        <v>4097300</v>
      </c>
      <c r="N227" s="69">
        <f t="shared" si="48"/>
        <v>4097.3</v>
      </c>
      <c r="O227" s="53">
        <v>341400</v>
      </c>
      <c r="P227" s="52">
        <f t="shared" si="42"/>
        <v>11380</v>
      </c>
      <c r="Q227" s="1">
        <f t="shared" si="43"/>
        <v>102420</v>
      </c>
      <c r="R227" s="1" t="e">
        <f>VLOOKUP(A227,#REF!,7,0)</f>
        <v>#REF!</v>
      </c>
      <c r="S227" s="1" t="e">
        <f>VLOOKUP(A227,#REF!,8,0)</f>
        <v>#REF!</v>
      </c>
      <c r="T227" s="1" t="e">
        <f t="shared" si="49"/>
        <v>#REF!</v>
      </c>
      <c r="U227" s="13">
        <f t="shared" si="44"/>
        <v>113800</v>
      </c>
      <c r="V227" s="13">
        <f>ROUNDUP(AI227,-1)</f>
        <v>103460</v>
      </c>
      <c r="W227" s="13">
        <f>ROUNDDOWN(AJ227,-1)</f>
        <v>10340</v>
      </c>
      <c r="X227" s="13">
        <f t="shared" si="54"/>
        <v>0</v>
      </c>
      <c r="Y227" s="61">
        <f t="shared" si="45"/>
        <v>933160</v>
      </c>
      <c r="Z227" s="61"/>
      <c r="AA227" s="102" t="s">
        <v>1821</v>
      </c>
      <c r="AB227" s="14" t="s">
        <v>992</v>
      </c>
      <c r="AC227" s="86">
        <v>43768</v>
      </c>
      <c r="AD227" s="9">
        <v>1</v>
      </c>
      <c r="AE227" s="86">
        <v>43769</v>
      </c>
      <c r="AF227" s="9">
        <v>1</v>
      </c>
      <c r="AG227" s="68" t="s">
        <v>1029</v>
      </c>
      <c r="AI227" s="1">
        <f t="shared" si="46"/>
        <v>103454.54545454546</v>
      </c>
      <c r="AJ227" s="1">
        <f t="shared" si="47"/>
        <v>10345.454545454546</v>
      </c>
    </row>
    <row r="228" spans="1:58" s="21" customFormat="1">
      <c r="A228" s="38" t="s">
        <v>224</v>
      </c>
      <c r="B228" s="17" t="s">
        <v>1496</v>
      </c>
      <c r="C228" s="17"/>
      <c r="D228" s="17"/>
      <c r="E228" s="175" t="s">
        <v>1704</v>
      </c>
      <c r="F228" s="45">
        <v>27.251999999999999</v>
      </c>
      <c r="G228" s="45">
        <v>20.155999999999999</v>
      </c>
      <c r="H228" s="45">
        <v>7.0960000000000001</v>
      </c>
      <c r="I228" s="12"/>
      <c r="J228" s="9" t="s">
        <v>919</v>
      </c>
      <c r="K228" s="12" t="s">
        <v>918</v>
      </c>
      <c r="L228" s="9" t="s">
        <v>921</v>
      </c>
      <c r="M228" s="55">
        <v>4097300</v>
      </c>
      <c r="N228" s="69">
        <f t="shared" si="48"/>
        <v>4097.3</v>
      </c>
      <c r="O228" s="53">
        <v>341400</v>
      </c>
      <c r="P228" s="52">
        <f t="shared" si="42"/>
        <v>11380</v>
      </c>
      <c r="Q228" s="1">
        <f t="shared" si="43"/>
        <v>102420</v>
      </c>
      <c r="R228" s="1" t="e">
        <f>VLOOKUP(A228,#REF!,7,0)</f>
        <v>#REF!</v>
      </c>
      <c r="S228" s="1" t="e">
        <f>VLOOKUP(A228,#REF!,8,0)</f>
        <v>#REF!</v>
      </c>
      <c r="T228" s="1" t="e">
        <f t="shared" si="49"/>
        <v>#REF!</v>
      </c>
      <c r="U228" s="13">
        <f t="shared" si="44"/>
        <v>113800</v>
      </c>
      <c r="V228" s="13">
        <f>ROUNDUP(AI228,-1)</f>
        <v>103460</v>
      </c>
      <c r="W228" s="13">
        <f>ROUNDDOWN(AJ228,-1)</f>
        <v>10340</v>
      </c>
      <c r="X228" s="13">
        <f t="shared" si="54"/>
        <v>0</v>
      </c>
      <c r="Y228" s="13">
        <f t="shared" si="45"/>
        <v>933160</v>
      </c>
      <c r="Z228" s="13"/>
      <c r="AA228" s="102"/>
      <c r="AB228" s="14" t="s">
        <v>920</v>
      </c>
      <c r="AC228" s="86">
        <v>43762</v>
      </c>
      <c r="AD228" s="9">
        <v>1</v>
      </c>
      <c r="AE228" s="86">
        <v>43766</v>
      </c>
      <c r="AF228" s="9">
        <v>1</v>
      </c>
      <c r="AG228" s="68"/>
      <c r="AI228" s="1">
        <f t="shared" si="46"/>
        <v>103454.54545454546</v>
      </c>
      <c r="AJ228" s="1">
        <f t="shared" si="47"/>
        <v>10345.454545454546</v>
      </c>
    </row>
    <row r="229" spans="1:58" s="21" customFormat="1" hidden="1">
      <c r="A229" s="2" t="s">
        <v>225</v>
      </c>
      <c r="F229" s="45">
        <v>27.251999999999999</v>
      </c>
      <c r="G229" s="45">
        <v>20.155999999999999</v>
      </c>
      <c r="H229" s="45">
        <v>7.0960000000000001</v>
      </c>
      <c r="J229" s="9"/>
      <c r="K229" s="12">
        <v>0</v>
      </c>
      <c r="L229" s="9"/>
      <c r="M229" s="55">
        <v>4097300</v>
      </c>
      <c r="N229" s="55">
        <f t="shared" si="48"/>
        <v>4097.3</v>
      </c>
      <c r="O229" s="53">
        <v>341400</v>
      </c>
      <c r="P229" s="1">
        <f t="shared" si="42"/>
        <v>11380</v>
      </c>
      <c r="Q229" s="1">
        <f t="shared" si="43"/>
        <v>102420</v>
      </c>
      <c r="R229" s="1" t="e">
        <f>VLOOKUP(A229,#REF!,7,0)</f>
        <v>#REF!</v>
      </c>
      <c r="S229" s="1" t="e">
        <f>VLOOKUP(A229,#REF!,8,0)</f>
        <v>#REF!</v>
      </c>
      <c r="T229" s="1" t="e">
        <f t="shared" si="49"/>
        <v>#REF!</v>
      </c>
      <c r="U229" s="13">
        <f t="shared" si="44"/>
        <v>113800</v>
      </c>
      <c r="V229" s="13">
        <f t="shared" ref="V229:W240" si="55">ROUND(AI229,-1)</f>
        <v>103450</v>
      </c>
      <c r="W229" s="13">
        <f t="shared" si="55"/>
        <v>10350</v>
      </c>
      <c r="X229" s="13">
        <f t="shared" si="54"/>
        <v>0</v>
      </c>
      <c r="Y229" s="13">
        <f t="shared" si="45"/>
        <v>933160</v>
      </c>
      <c r="Z229" s="13"/>
      <c r="AA229" s="102"/>
      <c r="AB229" s="14"/>
      <c r="AC229" s="9"/>
      <c r="AD229" s="9"/>
      <c r="AE229" s="9"/>
      <c r="AF229" s="9"/>
      <c r="AG229" s="68"/>
      <c r="AI229" s="1">
        <f t="shared" si="46"/>
        <v>103454.54545454546</v>
      </c>
      <c r="AJ229" s="1">
        <f t="shared" si="47"/>
        <v>10345.454545454546</v>
      </c>
    </row>
    <row r="230" spans="1:58" s="21" customFormat="1" hidden="1">
      <c r="A230" s="2" t="s">
        <v>226</v>
      </c>
      <c r="F230" s="45">
        <v>27.251999999999999</v>
      </c>
      <c r="G230" s="45">
        <v>20.155999999999999</v>
      </c>
      <c r="H230" s="45">
        <v>7.0960000000000001</v>
      </c>
      <c r="J230" s="9"/>
      <c r="K230" s="12">
        <v>0</v>
      </c>
      <c r="L230" s="9"/>
      <c r="M230" s="55">
        <v>4097300</v>
      </c>
      <c r="N230" s="55">
        <f t="shared" si="48"/>
        <v>4097.3</v>
      </c>
      <c r="O230" s="53">
        <v>341400</v>
      </c>
      <c r="P230" s="1">
        <f t="shared" si="42"/>
        <v>11380</v>
      </c>
      <c r="Q230" s="1">
        <f t="shared" si="43"/>
        <v>102420</v>
      </c>
      <c r="R230" s="1" t="e">
        <f>VLOOKUP(A230,#REF!,7,0)</f>
        <v>#REF!</v>
      </c>
      <c r="S230" s="1" t="e">
        <f>VLOOKUP(A230,#REF!,8,0)</f>
        <v>#REF!</v>
      </c>
      <c r="T230" s="1" t="e">
        <f t="shared" si="49"/>
        <v>#REF!</v>
      </c>
      <c r="U230" s="13">
        <f t="shared" si="44"/>
        <v>113800</v>
      </c>
      <c r="V230" s="13">
        <f t="shared" si="55"/>
        <v>103450</v>
      </c>
      <c r="W230" s="13">
        <f t="shared" si="55"/>
        <v>10350</v>
      </c>
      <c r="X230" s="13">
        <f t="shared" si="54"/>
        <v>0</v>
      </c>
      <c r="Y230" s="13">
        <f t="shared" si="45"/>
        <v>933160</v>
      </c>
      <c r="Z230" s="13"/>
      <c r="AA230" s="102"/>
      <c r="AB230" s="14"/>
      <c r="AC230" s="9"/>
      <c r="AD230" s="9"/>
      <c r="AE230" s="9"/>
      <c r="AF230" s="9"/>
      <c r="AG230" s="68"/>
      <c r="AI230" s="1">
        <f t="shared" si="46"/>
        <v>103454.54545454546</v>
      </c>
      <c r="AJ230" s="1">
        <f t="shared" si="47"/>
        <v>10345.454545454546</v>
      </c>
    </row>
    <row r="231" spans="1:58" s="21" customFormat="1" hidden="1">
      <c r="A231" s="2" t="s">
        <v>227</v>
      </c>
      <c r="B231" s="17"/>
      <c r="C231" s="17"/>
      <c r="D231" s="17"/>
      <c r="E231" s="17"/>
      <c r="F231" s="45">
        <v>215.75200000000001</v>
      </c>
      <c r="G231" s="45">
        <v>159.57</v>
      </c>
      <c r="H231" s="45">
        <v>56.182000000000002</v>
      </c>
      <c r="J231" s="9"/>
      <c r="K231" s="12"/>
      <c r="L231" s="9"/>
      <c r="M231" s="55">
        <v>9648100</v>
      </c>
      <c r="N231" s="55">
        <f t="shared" si="48"/>
        <v>9648.1</v>
      </c>
      <c r="O231" s="53">
        <v>804000</v>
      </c>
      <c r="P231" s="1">
        <f t="shared" si="42"/>
        <v>26800</v>
      </c>
      <c r="Q231" s="1">
        <f t="shared" si="43"/>
        <v>241200</v>
      </c>
      <c r="R231" s="1" t="e">
        <f>VLOOKUP(A231,#REF!,7,0)</f>
        <v>#REF!</v>
      </c>
      <c r="S231" s="1" t="e">
        <f>VLOOKUP(A231,#REF!,8,0)</f>
        <v>#REF!</v>
      </c>
      <c r="T231" s="1" t="e">
        <f t="shared" si="49"/>
        <v>#REF!</v>
      </c>
      <c r="U231" s="13">
        <f t="shared" si="44"/>
        <v>268000</v>
      </c>
      <c r="V231" s="13">
        <f t="shared" si="55"/>
        <v>243640</v>
      </c>
      <c r="W231" s="13">
        <f t="shared" si="55"/>
        <v>24360</v>
      </c>
      <c r="X231" s="13">
        <f t="shared" si="54"/>
        <v>0</v>
      </c>
      <c r="Y231" s="13">
        <f t="shared" si="45"/>
        <v>2197600</v>
      </c>
      <c r="Z231" s="13"/>
      <c r="AA231" s="102"/>
      <c r="AB231" s="14"/>
      <c r="AC231" s="9"/>
      <c r="AD231" s="9"/>
      <c r="AE231" s="9"/>
      <c r="AF231" s="9"/>
      <c r="AG231" s="68"/>
      <c r="AI231" s="1">
        <f t="shared" si="46"/>
        <v>243636.36363636365</v>
      </c>
      <c r="AJ231" s="1">
        <f t="shared" si="47"/>
        <v>24363.636363636364</v>
      </c>
    </row>
    <row r="232" spans="1:58" s="123" customFormat="1">
      <c r="A232" s="113" t="s">
        <v>228</v>
      </c>
      <c r="B232" s="114" t="s">
        <v>1713</v>
      </c>
      <c r="C232" s="114" t="s">
        <v>1711</v>
      </c>
      <c r="D232" s="114" t="s">
        <v>1714</v>
      </c>
      <c r="E232" s="177"/>
      <c r="F232" s="45">
        <v>27.251999999999999</v>
      </c>
      <c r="G232" s="45">
        <v>20.155999999999999</v>
      </c>
      <c r="H232" s="45">
        <v>7.0960000000000001</v>
      </c>
      <c r="I232" s="115" t="s">
        <v>1625</v>
      </c>
      <c r="J232" s="116" t="s">
        <v>784</v>
      </c>
      <c r="K232" s="115" t="s">
        <v>1553</v>
      </c>
      <c r="L232" s="117" t="s">
        <v>458</v>
      </c>
      <c r="M232" s="55">
        <v>9457100</v>
      </c>
      <c r="N232" s="69">
        <f t="shared" si="48"/>
        <v>9457.1</v>
      </c>
      <c r="O232" s="53">
        <v>788000</v>
      </c>
      <c r="P232" s="52">
        <f t="shared" si="42"/>
        <v>26260</v>
      </c>
      <c r="Q232" s="1">
        <f t="shared" si="43"/>
        <v>236400</v>
      </c>
      <c r="R232" s="1" t="e">
        <f>VLOOKUP(A232,#REF!,7,0)</f>
        <v>#REF!</v>
      </c>
      <c r="S232" s="1" t="e">
        <f>VLOOKUP(A232,#REF!,8,0)</f>
        <v>#REF!</v>
      </c>
      <c r="T232" s="1" t="e">
        <f t="shared" si="49"/>
        <v>#REF!</v>
      </c>
      <c r="U232" s="13">
        <f t="shared" si="44"/>
        <v>262660</v>
      </c>
      <c r="V232" s="13">
        <v>238790</v>
      </c>
      <c r="W232" s="13">
        <v>23870</v>
      </c>
      <c r="X232" s="13">
        <f t="shared" si="54"/>
        <v>0</v>
      </c>
      <c r="Y232" s="13">
        <f t="shared" si="45"/>
        <v>2153860</v>
      </c>
      <c r="Z232" s="85" t="s">
        <v>1382</v>
      </c>
      <c r="AA232" s="118"/>
      <c r="AB232" s="119" t="s">
        <v>457</v>
      </c>
      <c r="AC232" s="120">
        <v>43754</v>
      </c>
      <c r="AD232" s="117">
        <v>1</v>
      </c>
      <c r="AE232" s="120">
        <v>43761</v>
      </c>
      <c r="AF232" s="117">
        <v>1</v>
      </c>
      <c r="AG232" s="121"/>
      <c r="AH232" s="119"/>
      <c r="AI232" s="122">
        <f t="shared" si="46"/>
        <v>238781.81818181818</v>
      </c>
      <c r="AJ232" s="122">
        <f t="shared" si="47"/>
        <v>23878.18181818182</v>
      </c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</row>
    <row r="233" spans="1:58" s="21" customFormat="1">
      <c r="A233" s="2" t="s">
        <v>229</v>
      </c>
      <c r="B233" s="17" t="s">
        <v>1383</v>
      </c>
      <c r="C233" s="17" t="s">
        <v>1384</v>
      </c>
      <c r="D233" s="17" t="s">
        <v>1385</v>
      </c>
      <c r="E233" s="175"/>
      <c r="F233" s="45">
        <v>27.251999999999999</v>
      </c>
      <c r="G233" s="45">
        <v>20.155999999999999</v>
      </c>
      <c r="H233" s="45">
        <v>7.0960000000000001</v>
      </c>
      <c r="I233" s="12" t="s">
        <v>1386</v>
      </c>
      <c r="J233" s="91" t="s">
        <v>785</v>
      </c>
      <c r="K233" s="12" t="s">
        <v>1554</v>
      </c>
      <c r="L233" s="9" t="s">
        <v>396</v>
      </c>
      <c r="M233" s="55">
        <v>9457100</v>
      </c>
      <c r="N233" s="69">
        <f t="shared" si="48"/>
        <v>9457.1</v>
      </c>
      <c r="O233" s="53">
        <v>788000</v>
      </c>
      <c r="P233" s="52">
        <f t="shared" si="42"/>
        <v>26260</v>
      </c>
      <c r="Q233" s="1">
        <f t="shared" si="43"/>
        <v>236400</v>
      </c>
      <c r="R233" s="1" t="e">
        <f>VLOOKUP(A233,#REF!,7,0)</f>
        <v>#REF!</v>
      </c>
      <c r="S233" s="1" t="e">
        <f>VLOOKUP(A233,#REF!,8,0)</f>
        <v>#REF!</v>
      </c>
      <c r="T233" s="1" t="e">
        <f t="shared" si="49"/>
        <v>#REF!</v>
      </c>
      <c r="U233" s="13">
        <f t="shared" si="44"/>
        <v>262660</v>
      </c>
      <c r="V233" s="13">
        <f t="shared" si="55"/>
        <v>238780</v>
      </c>
      <c r="W233" s="13">
        <f t="shared" si="55"/>
        <v>23880</v>
      </c>
      <c r="X233" s="13">
        <f t="shared" si="54"/>
        <v>0</v>
      </c>
      <c r="Y233" s="61">
        <f t="shared" si="45"/>
        <v>2153860</v>
      </c>
      <c r="Z233" s="61"/>
      <c r="AA233" s="102" t="s">
        <v>1822</v>
      </c>
      <c r="AB233" s="14" t="s">
        <v>395</v>
      </c>
      <c r="AC233" s="86">
        <v>43768</v>
      </c>
      <c r="AD233" s="9">
        <v>1</v>
      </c>
      <c r="AE233" s="86">
        <v>43769</v>
      </c>
      <c r="AF233" s="9">
        <v>1</v>
      </c>
      <c r="AG233" s="68" t="s">
        <v>1030</v>
      </c>
      <c r="AI233" s="1">
        <f t="shared" si="46"/>
        <v>238781.81818181818</v>
      </c>
      <c r="AJ233" s="1">
        <f t="shared" si="47"/>
        <v>23878.18181818182</v>
      </c>
    </row>
    <row r="234" spans="1:58" s="48" customFormat="1">
      <c r="A234" s="42" t="s">
        <v>230</v>
      </c>
      <c r="B234" s="45" t="s">
        <v>1647</v>
      </c>
      <c r="C234" s="45" t="s">
        <v>1074</v>
      </c>
      <c r="D234" s="45" t="s">
        <v>1043</v>
      </c>
      <c r="E234" s="174"/>
      <c r="F234" s="45">
        <v>27.251999999999999</v>
      </c>
      <c r="G234" s="45">
        <v>20.155999999999999</v>
      </c>
      <c r="H234" s="45">
        <v>7.0960000000000001</v>
      </c>
      <c r="I234" s="36" t="s">
        <v>1100</v>
      </c>
      <c r="J234" s="91" t="s">
        <v>786</v>
      </c>
      <c r="K234" s="36" t="s">
        <v>994</v>
      </c>
      <c r="L234" s="9" t="s">
        <v>509</v>
      </c>
      <c r="M234" s="55">
        <v>9457100</v>
      </c>
      <c r="N234" s="69">
        <f t="shared" si="48"/>
        <v>9457.1</v>
      </c>
      <c r="O234" s="53">
        <v>788000</v>
      </c>
      <c r="P234" s="52">
        <f t="shared" si="42"/>
        <v>26260</v>
      </c>
      <c r="Q234" s="1">
        <f t="shared" si="43"/>
        <v>236400</v>
      </c>
      <c r="R234" s="1" t="e">
        <f>VLOOKUP(A234,#REF!,7,0)</f>
        <v>#REF!</v>
      </c>
      <c r="S234" s="1" t="e">
        <f>VLOOKUP(A234,#REF!,8,0)</f>
        <v>#REF!</v>
      </c>
      <c r="T234" s="1" t="e">
        <f t="shared" si="49"/>
        <v>#REF!</v>
      </c>
      <c r="U234" s="13">
        <f t="shared" si="44"/>
        <v>262660</v>
      </c>
      <c r="V234" s="13">
        <f t="shared" si="55"/>
        <v>238780</v>
      </c>
      <c r="W234" s="13">
        <f t="shared" si="55"/>
        <v>23880</v>
      </c>
      <c r="X234" s="13">
        <f t="shared" si="54"/>
        <v>0</v>
      </c>
      <c r="Y234" s="61">
        <f t="shared" si="45"/>
        <v>2153860</v>
      </c>
      <c r="Z234" s="85" t="s">
        <v>1382</v>
      </c>
      <c r="AA234" s="102" t="s">
        <v>1823</v>
      </c>
      <c r="AB234" s="14" t="s">
        <v>508</v>
      </c>
      <c r="AC234" s="86">
        <v>43768</v>
      </c>
      <c r="AD234" s="9">
        <v>1</v>
      </c>
      <c r="AE234" s="86">
        <v>43769</v>
      </c>
      <c r="AF234" s="9">
        <v>1</v>
      </c>
      <c r="AG234" s="68"/>
      <c r="AH234" s="21"/>
      <c r="AI234" s="1">
        <f t="shared" si="46"/>
        <v>238781.81818181818</v>
      </c>
      <c r="AJ234" s="1">
        <f t="shared" si="47"/>
        <v>23878.18181818182</v>
      </c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1:58" s="48" customFormat="1">
      <c r="A235" s="42" t="s">
        <v>231</v>
      </c>
      <c r="B235" s="45" t="s">
        <v>1647</v>
      </c>
      <c r="C235" s="45" t="s">
        <v>1074</v>
      </c>
      <c r="D235" s="45" t="s">
        <v>1043</v>
      </c>
      <c r="E235" s="174"/>
      <c r="F235" s="45">
        <v>27.251999999999999</v>
      </c>
      <c r="G235" s="45">
        <v>20.155999999999999</v>
      </c>
      <c r="H235" s="45">
        <v>7.0960000000000001</v>
      </c>
      <c r="I235" s="36" t="s">
        <v>1100</v>
      </c>
      <c r="J235" s="9" t="s">
        <v>786</v>
      </c>
      <c r="K235" s="36" t="s">
        <v>994</v>
      </c>
      <c r="L235" s="9" t="s">
        <v>996</v>
      </c>
      <c r="M235" s="55">
        <v>9457100</v>
      </c>
      <c r="N235" s="69">
        <f t="shared" si="48"/>
        <v>9457.1</v>
      </c>
      <c r="O235" s="53">
        <v>788000</v>
      </c>
      <c r="P235" s="52">
        <f t="shared" si="42"/>
        <v>26260</v>
      </c>
      <c r="Q235" s="1">
        <f t="shared" si="43"/>
        <v>236400</v>
      </c>
      <c r="R235" s="1" t="e">
        <f>VLOOKUP(A235,#REF!,7,0)</f>
        <v>#REF!</v>
      </c>
      <c r="S235" s="1" t="e">
        <f>VLOOKUP(A235,#REF!,8,0)</f>
        <v>#REF!</v>
      </c>
      <c r="T235" s="1" t="e">
        <f t="shared" si="49"/>
        <v>#REF!</v>
      </c>
      <c r="U235" s="13">
        <f t="shared" si="44"/>
        <v>262660</v>
      </c>
      <c r="V235" s="13">
        <f t="shared" si="55"/>
        <v>238780</v>
      </c>
      <c r="W235" s="13">
        <f t="shared" si="55"/>
        <v>23880</v>
      </c>
      <c r="X235" s="13">
        <f t="shared" si="54"/>
        <v>0</v>
      </c>
      <c r="Y235" s="61">
        <f t="shared" si="45"/>
        <v>2153860</v>
      </c>
      <c r="Z235" s="85" t="s">
        <v>1382</v>
      </c>
      <c r="AA235" s="102"/>
      <c r="AB235" s="14" t="s">
        <v>995</v>
      </c>
      <c r="AC235" s="86">
        <v>43768</v>
      </c>
      <c r="AD235" s="9">
        <v>1</v>
      </c>
      <c r="AE235" s="86">
        <v>43769</v>
      </c>
      <c r="AF235" s="9">
        <v>1</v>
      </c>
      <c r="AG235" s="68"/>
      <c r="AH235" s="21"/>
      <c r="AI235" s="1">
        <f t="shared" si="46"/>
        <v>238781.81818181818</v>
      </c>
      <c r="AJ235" s="1">
        <f t="shared" si="47"/>
        <v>23878.18181818182</v>
      </c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1:58" s="48" customFormat="1">
      <c r="A236" s="42" t="s">
        <v>232</v>
      </c>
      <c r="B236" s="45" t="s">
        <v>1176</v>
      </c>
      <c r="C236" s="45" t="s">
        <v>1074</v>
      </c>
      <c r="D236" s="45" t="s">
        <v>1043</v>
      </c>
      <c r="E236" s="174"/>
      <c r="F236" s="45">
        <v>27.251999999999999</v>
      </c>
      <c r="G236" s="45">
        <v>20.155999999999999</v>
      </c>
      <c r="H236" s="45">
        <v>7.0960000000000001</v>
      </c>
      <c r="I236" s="36" t="s">
        <v>1177</v>
      </c>
      <c r="J236" s="91" t="s">
        <v>787</v>
      </c>
      <c r="K236" s="36" t="s">
        <v>1555</v>
      </c>
      <c r="L236" s="9" t="s">
        <v>475</v>
      </c>
      <c r="M236" s="55">
        <v>9457100</v>
      </c>
      <c r="N236" s="69">
        <f t="shared" si="48"/>
        <v>9457.1</v>
      </c>
      <c r="O236" s="53">
        <v>788000</v>
      </c>
      <c r="P236" s="52">
        <f t="shared" si="42"/>
        <v>26260</v>
      </c>
      <c r="Q236" s="1">
        <f t="shared" si="43"/>
        <v>236400</v>
      </c>
      <c r="R236" s="1" t="e">
        <f>VLOOKUP(A236,#REF!,7,0)</f>
        <v>#REF!</v>
      </c>
      <c r="S236" s="1" t="e">
        <f>VLOOKUP(A236,#REF!,8,0)</f>
        <v>#REF!</v>
      </c>
      <c r="T236" s="1" t="e">
        <f t="shared" si="49"/>
        <v>#REF!</v>
      </c>
      <c r="U236" s="13">
        <f t="shared" si="44"/>
        <v>262660</v>
      </c>
      <c r="V236" s="13">
        <f t="shared" si="55"/>
        <v>238780</v>
      </c>
      <c r="W236" s="13">
        <f t="shared" si="55"/>
        <v>23880</v>
      </c>
      <c r="X236" s="13">
        <f t="shared" si="54"/>
        <v>0</v>
      </c>
      <c r="Y236" s="13">
        <f t="shared" si="45"/>
        <v>2153860</v>
      </c>
      <c r="Z236" s="85" t="s">
        <v>1382</v>
      </c>
      <c r="AA236" s="102" t="s">
        <v>1626</v>
      </c>
      <c r="AB236" s="14" t="s">
        <v>474</v>
      </c>
      <c r="AC236" s="86">
        <v>43756</v>
      </c>
      <c r="AD236" s="9">
        <v>1</v>
      </c>
      <c r="AE236" s="86">
        <v>43762</v>
      </c>
      <c r="AF236" s="9">
        <v>1</v>
      </c>
      <c r="AG236" s="68"/>
      <c r="AH236" s="21"/>
      <c r="AI236" s="1">
        <f t="shared" si="46"/>
        <v>238781.81818181818</v>
      </c>
      <c r="AJ236" s="1">
        <f t="shared" si="47"/>
        <v>23878.18181818182</v>
      </c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1:58" s="21" customFormat="1">
      <c r="A237" s="2" t="s">
        <v>233</v>
      </c>
      <c r="B237" s="17" t="s">
        <v>1648</v>
      </c>
      <c r="C237" s="17" t="s">
        <v>1711</v>
      </c>
      <c r="D237" s="17" t="s">
        <v>1712</v>
      </c>
      <c r="E237" s="175"/>
      <c r="F237" s="45">
        <v>27.251999999999999</v>
      </c>
      <c r="G237" s="45">
        <v>20.155999999999999</v>
      </c>
      <c r="H237" s="45">
        <v>7.0960000000000001</v>
      </c>
      <c r="I237" s="12" t="s">
        <v>1427</v>
      </c>
      <c r="J237" s="9" t="s">
        <v>998</v>
      </c>
      <c r="K237" s="12" t="s">
        <v>997</v>
      </c>
      <c r="L237" s="9" t="s">
        <v>1000</v>
      </c>
      <c r="M237" s="55">
        <v>9457100</v>
      </c>
      <c r="N237" s="69">
        <f t="shared" si="48"/>
        <v>9457.1</v>
      </c>
      <c r="O237" s="53">
        <v>788000</v>
      </c>
      <c r="P237" s="52">
        <f t="shared" si="42"/>
        <v>26260</v>
      </c>
      <c r="Q237" s="1">
        <f t="shared" si="43"/>
        <v>236400</v>
      </c>
      <c r="R237" s="1" t="e">
        <f>VLOOKUP(A237,#REF!,7,0)</f>
        <v>#REF!</v>
      </c>
      <c r="S237" s="1" t="e">
        <f>VLOOKUP(A237,#REF!,8,0)</f>
        <v>#REF!</v>
      </c>
      <c r="T237" s="1" t="e">
        <f t="shared" si="49"/>
        <v>#REF!</v>
      </c>
      <c r="U237" s="13">
        <f t="shared" si="44"/>
        <v>262660</v>
      </c>
      <c r="V237" s="13">
        <f t="shared" si="55"/>
        <v>238780</v>
      </c>
      <c r="W237" s="13">
        <f t="shared" si="55"/>
        <v>23880</v>
      </c>
      <c r="X237" s="13">
        <f t="shared" si="54"/>
        <v>0</v>
      </c>
      <c r="Y237" s="13">
        <f t="shared" si="45"/>
        <v>2153860</v>
      </c>
      <c r="Z237" s="13"/>
      <c r="AA237" s="102"/>
      <c r="AB237" s="14" t="s">
        <v>999</v>
      </c>
      <c r="AC237" s="9"/>
      <c r="AD237" s="9"/>
      <c r="AE237" s="86">
        <v>43770</v>
      </c>
      <c r="AF237" s="9">
        <v>1</v>
      </c>
      <c r="AG237" s="68"/>
      <c r="AI237" s="1">
        <f t="shared" si="46"/>
        <v>238781.81818181818</v>
      </c>
      <c r="AJ237" s="1">
        <f t="shared" si="47"/>
        <v>23878.18181818182</v>
      </c>
    </row>
    <row r="238" spans="1:58" s="48" customFormat="1">
      <c r="A238" s="42" t="s">
        <v>234</v>
      </c>
      <c r="B238" s="45" t="s">
        <v>1174</v>
      </c>
      <c r="C238" s="45" t="s">
        <v>1074</v>
      </c>
      <c r="D238" s="45" t="s">
        <v>1153</v>
      </c>
      <c r="E238" s="174"/>
      <c r="F238" s="45">
        <v>27.251999999999999</v>
      </c>
      <c r="G238" s="45">
        <v>20.155999999999999</v>
      </c>
      <c r="H238" s="45">
        <v>7.0960000000000001</v>
      </c>
      <c r="I238" s="36" t="s">
        <v>1175</v>
      </c>
      <c r="J238" s="91" t="s">
        <v>788</v>
      </c>
      <c r="K238" s="36" t="s">
        <v>1556</v>
      </c>
      <c r="L238" s="9" t="s">
        <v>567</v>
      </c>
      <c r="M238" s="55">
        <v>9457100</v>
      </c>
      <c r="N238" s="69">
        <f t="shared" si="48"/>
        <v>9457.1</v>
      </c>
      <c r="O238" s="53">
        <v>788000</v>
      </c>
      <c r="P238" s="52">
        <f t="shared" si="42"/>
        <v>26260</v>
      </c>
      <c r="Q238" s="1">
        <f t="shared" si="43"/>
        <v>236400</v>
      </c>
      <c r="R238" s="1" t="e">
        <f>VLOOKUP(A238,#REF!,7,0)</f>
        <v>#REF!</v>
      </c>
      <c r="S238" s="1" t="e">
        <f>VLOOKUP(A238,#REF!,8,0)</f>
        <v>#REF!</v>
      </c>
      <c r="T238" s="1" t="e">
        <f t="shared" si="49"/>
        <v>#REF!</v>
      </c>
      <c r="U238" s="13">
        <f t="shared" si="44"/>
        <v>262660</v>
      </c>
      <c r="V238" s="13">
        <f t="shared" si="55"/>
        <v>238780</v>
      </c>
      <c r="W238" s="13">
        <f t="shared" si="55"/>
        <v>23880</v>
      </c>
      <c r="X238" s="13">
        <f t="shared" si="54"/>
        <v>0</v>
      </c>
      <c r="Y238" s="13">
        <f t="shared" si="45"/>
        <v>2153860</v>
      </c>
      <c r="Z238" s="85" t="s">
        <v>1382</v>
      </c>
      <c r="AA238" s="102" t="s">
        <v>1824</v>
      </c>
      <c r="AB238" s="14" t="s">
        <v>566</v>
      </c>
      <c r="AC238" s="86">
        <v>43766</v>
      </c>
      <c r="AD238" s="9">
        <v>1</v>
      </c>
      <c r="AE238" s="86">
        <v>43767</v>
      </c>
      <c r="AF238" s="9">
        <v>1</v>
      </c>
      <c r="AG238" s="68"/>
      <c r="AH238" s="21"/>
      <c r="AI238" s="1">
        <f t="shared" si="46"/>
        <v>238781.81818181818</v>
      </c>
      <c r="AJ238" s="1">
        <f t="shared" si="47"/>
        <v>23878.18181818182</v>
      </c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1:58" s="48" customFormat="1">
      <c r="A239" s="42" t="s">
        <v>235</v>
      </c>
      <c r="B239" s="45" t="s">
        <v>1188</v>
      </c>
      <c r="C239" s="45" t="s">
        <v>1074</v>
      </c>
      <c r="D239" s="45" t="s">
        <v>1039</v>
      </c>
      <c r="E239" s="174"/>
      <c r="F239" s="45">
        <v>28.706000000000003</v>
      </c>
      <c r="G239" s="45">
        <v>21.231000000000002</v>
      </c>
      <c r="H239" s="45">
        <v>7.4749999999999996</v>
      </c>
      <c r="I239" s="36" t="s">
        <v>1189</v>
      </c>
      <c r="J239" s="91" t="s">
        <v>789</v>
      </c>
      <c r="K239" s="36" t="s">
        <v>1557</v>
      </c>
      <c r="L239" s="9" t="s">
        <v>538</v>
      </c>
      <c r="M239" s="55">
        <v>9985300</v>
      </c>
      <c r="N239" s="69">
        <f t="shared" si="48"/>
        <v>9985.2999999999993</v>
      </c>
      <c r="O239" s="53">
        <v>832100</v>
      </c>
      <c r="P239" s="52">
        <f t="shared" si="42"/>
        <v>27730</v>
      </c>
      <c r="Q239" s="1">
        <f t="shared" si="43"/>
        <v>249630</v>
      </c>
      <c r="R239" s="1" t="e">
        <f>VLOOKUP(A239,#REF!,7,0)</f>
        <v>#REF!</v>
      </c>
      <c r="S239" s="1" t="e">
        <f>VLOOKUP(A239,#REF!,8,0)</f>
        <v>#REF!</v>
      </c>
      <c r="T239" s="1" t="e">
        <f t="shared" si="49"/>
        <v>#REF!</v>
      </c>
      <c r="U239" s="13">
        <f t="shared" si="44"/>
        <v>277360</v>
      </c>
      <c r="V239" s="13">
        <f t="shared" si="55"/>
        <v>252150</v>
      </c>
      <c r="W239" s="13">
        <f t="shared" si="55"/>
        <v>25210</v>
      </c>
      <c r="X239" s="13">
        <f t="shared" si="54"/>
        <v>0</v>
      </c>
      <c r="Y239" s="13">
        <f t="shared" si="45"/>
        <v>2274400</v>
      </c>
      <c r="Z239" s="85" t="s">
        <v>1382</v>
      </c>
      <c r="AA239" s="102" t="s">
        <v>1777</v>
      </c>
      <c r="AB239" s="14" t="s">
        <v>537</v>
      </c>
      <c r="AC239" s="86">
        <v>43766</v>
      </c>
      <c r="AD239" s="9">
        <v>1</v>
      </c>
      <c r="AE239" s="86">
        <v>43767</v>
      </c>
      <c r="AF239" s="9">
        <v>1</v>
      </c>
      <c r="AG239" s="68"/>
      <c r="AH239" s="21"/>
      <c r="AI239" s="1">
        <f t="shared" si="46"/>
        <v>252145.45454545453</v>
      </c>
      <c r="AJ239" s="1">
        <f t="shared" si="47"/>
        <v>25214.545454545456</v>
      </c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1:58" s="48" customFormat="1">
      <c r="A240" s="42" t="s">
        <v>236</v>
      </c>
      <c r="B240" s="45" t="s">
        <v>1372</v>
      </c>
      <c r="C240" s="45" t="s">
        <v>1387</v>
      </c>
      <c r="D240" s="45" t="s">
        <v>1388</v>
      </c>
      <c r="E240" s="174"/>
      <c r="F240" s="45">
        <v>31.798999999999999</v>
      </c>
      <c r="G240" s="45">
        <v>23.518999999999998</v>
      </c>
      <c r="H240" s="45">
        <v>8.2799999999999994</v>
      </c>
      <c r="I240" s="36" t="s">
        <v>1371</v>
      </c>
      <c r="J240" s="91" t="s">
        <v>790</v>
      </c>
      <c r="K240" s="36" t="s">
        <v>1558</v>
      </c>
      <c r="L240" s="9" t="s">
        <v>400</v>
      </c>
      <c r="M240" s="55">
        <v>11042500</v>
      </c>
      <c r="N240" s="69">
        <f t="shared" si="48"/>
        <v>11042.5</v>
      </c>
      <c r="O240" s="53">
        <v>920200</v>
      </c>
      <c r="P240" s="52">
        <f t="shared" si="42"/>
        <v>30670</v>
      </c>
      <c r="Q240" s="1">
        <f t="shared" si="43"/>
        <v>276060</v>
      </c>
      <c r="R240" s="1" t="e">
        <f>VLOOKUP(A240,#REF!,7,0)</f>
        <v>#REF!</v>
      </c>
      <c r="S240" s="1" t="e">
        <f>VLOOKUP(A240,#REF!,8,0)</f>
        <v>#REF!</v>
      </c>
      <c r="T240" s="1" t="e">
        <f t="shared" si="49"/>
        <v>#REF!</v>
      </c>
      <c r="U240" s="13">
        <f t="shared" si="44"/>
        <v>306730</v>
      </c>
      <c r="V240" s="13">
        <f t="shared" si="55"/>
        <v>278850</v>
      </c>
      <c r="W240" s="13">
        <f t="shared" si="55"/>
        <v>27880</v>
      </c>
      <c r="X240" s="13">
        <f t="shared" si="54"/>
        <v>0</v>
      </c>
      <c r="Y240" s="13">
        <f t="shared" si="45"/>
        <v>2515210</v>
      </c>
      <c r="Z240" s="85" t="s">
        <v>1373</v>
      </c>
      <c r="AA240" s="102" t="s">
        <v>1825</v>
      </c>
      <c r="AB240" s="14" t="s">
        <v>399</v>
      </c>
      <c r="AC240" s="86">
        <v>43760</v>
      </c>
      <c r="AD240" s="9">
        <v>1</v>
      </c>
      <c r="AE240" s="86">
        <v>43763</v>
      </c>
      <c r="AF240" s="9">
        <v>1</v>
      </c>
      <c r="AG240" s="68"/>
      <c r="AH240" s="21"/>
      <c r="AI240" s="1">
        <f t="shared" si="46"/>
        <v>278845.45454545453</v>
      </c>
      <c r="AJ240" s="1">
        <f t="shared" si="47"/>
        <v>27884.545454545456</v>
      </c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1:58" s="48" customFormat="1">
      <c r="A241" s="42" t="s">
        <v>237</v>
      </c>
      <c r="B241" s="45" t="s">
        <v>1372</v>
      </c>
      <c r="C241" s="45" t="s">
        <v>1387</v>
      </c>
      <c r="D241" s="45" t="s">
        <v>1388</v>
      </c>
      <c r="E241" s="174"/>
      <c r="F241" s="45">
        <v>35.381999999999998</v>
      </c>
      <c r="G241" s="45">
        <v>26.169</v>
      </c>
      <c r="H241" s="45">
        <v>9.2129999999999992</v>
      </c>
      <c r="I241" s="36" t="s">
        <v>1371</v>
      </c>
      <c r="J241" s="91" t="s">
        <v>790</v>
      </c>
      <c r="K241" s="36" t="s">
        <v>1558</v>
      </c>
      <c r="L241" s="9" t="s">
        <v>400</v>
      </c>
      <c r="M241" s="55">
        <v>12294000</v>
      </c>
      <c r="N241" s="69">
        <f t="shared" si="48"/>
        <v>12294</v>
      </c>
      <c r="O241" s="53">
        <v>1024500</v>
      </c>
      <c r="P241" s="52">
        <f t="shared" si="42"/>
        <v>34150</v>
      </c>
      <c r="Q241" s="1">
        <f t="shared" si="43"/>
        <v>307350</v>
      </c>
      <c r="R241" s="1" t="e">
        <f>VLOOKUP(A241,#REF!,7,0)</f>
        <v>#REF!</v>
      </c>
      <c r="S241" s="1" t="e">
        <f>VLOOKUP(A241,#REF!,8,0)</f>
        <v>#REF!</v>
      </c>
      <c r="T241" s="1" t="e">
        <f t="shared" si="49"/>
        <v>#REF!</v>
      </c>
      <c r="U241" s="13">
        <f t="shared" si="44"/>
        <v>341500</v>
      </c>
      <c r="V241" s="13">
        <f>ROUNDUP(AI241,-1)</f>
        <v>310460</v>
      </c>
      <c r="W241" s="13">
        <f>ROUNDDOWN(AJ241,-1)</f>
        <v>31040</v>
      </c>
      <c r="X241" s="13">
        <f t="shared" si="54"/>
        <v>0</v>
      </c>
      <c r="Y241" s="13">
        <f t="shared" si="45"/>
        <v>2800300</v>
      </c>
      <c r="Z241" s="85" t="s">
        <v>1373</v>
      </c>
      <c r="AA241" s="102"/>
      <c r="AB241" s="14" t="s">
        <v>399</v>
      </c>
      <c r="AC241" s="86">
        <v>43760</v>
      </c>
      <c r="AD241" s="9">
        <v>1</v>
      </c>
      <c r="AE241" s="86">
        <v>43763</v>
      </c>
      <c r="AF241" s="9">
        <v>1</v>
      </c>
      <c r="AG241" s="68"/>
      <c r="AH241" s="21"/>
      <c r="AI241" s="1">
        <f t="shared" si="46"/>
        <v>310454.54545454547</v>
      </c>
      <c r="AJ241" s="1">
        <f t="shared" si="47"/>
        <v>31045.454545454544</v>
      </c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1:58" s="21" customFormat="1">
      <c r="A242" s="2" t="s">
        <v>238</v>
      </c>
      <c r="B242" s="17" t="s">
        <v>1649</v>
      </c>
      <c r="C242" s="17" t="s">
        <v>1389</v>
      </c>
      <c r="D242" s="17" t="s">
        <v>1429</v>
      </c>
      <c r="E242" s="175"/>
      <c r="F242" s="45">
        <v>35.381999999999998</v>
      </c>
      <c r="G242" s="45">
        <v>26.169</v>
      </c>
      <c r="H242" s="45">
        <v>9.2129999999999992</v>
      </c>
      <c r="I242" s="12" t="s">
        <v>1428</v>
      </c>
      <c r="J242" s="91" t="s">
        <v>791</v>
      </c>
      <c r="K242" s="12" t="s">
        <v>1559</v>
      </c>
      <c r="L242" s="9" t="s">
        <v>560</v>
      </c>
      <c r="M242" s="55">
        <v>12294000</v>
      </c>
      <c r="N242" s="69">
        <f t="shared" si="48"/>
        <v>12294</v>
      </c>
      <c r="O242" s="53">
        <v>1024500</v>
      </c>
      <c r="P242" s="52">
        <f t="shared" si="42"/>
        <v>34150</v>
      </c>
      <c r="Q242" s="1">
        <f t="shared" si="43"/>
        <v>307350</v>
      </c>
      <c r="R242" s="1" t="e">
        <f>VLOOKUP(A242,#REF!,7,0)</f>
        <v>#REF!</v>
      </c>
      <c r="S242" s="1" t="e">
        <f>VLOOKUP(A242,#REF!,8,0)</f>
        <v>#REF!</v>
      </c>
      <c r="T242" s="1" t="e">
        <f t="shared" si="49"/>
        <v>#REF!</v>
      </c>
      <c r="U242" s="13">
        <f t="shared" si="44"/>
        <v>341500</v>
      </c>
      <c r="V242" s="13">
        <f t="shared" ref="V242:W267" si="56">ROUND(AI242,-1)</f>
        <v>310450</v>
      </c>
      <c r="W242" s="13">
        <f t="shared" si="56"/>
        <v>31050</v>
      </c>
      <c r="X242" s="13">
        <f t="shared" si="54"/>
        <v>0</v>
      </c>
      <c r="Y242" s="13">
        <f t="shared" si="45"/>
        <v>2800300</v>
      </c>
      <c r="Z242" s="85" t="s">
        <v>1430</v>
      </c>
      <c r="AA242" s="102" t="s">
        <v>1626</v>
      </c>
      <c r="AB242" s="14" t="s">
        <v>559</v>
      </c>
      <c r="AC242" s="86">
        <v>43759</v>
      </c>
      <c r="AD242" s="9">
        <v>1</v>
      </c>
      <c r="AE242" s="86">
        <v>43762</v>
      </c>
      <c r="AF242" s="9">
        <v>1</v>
      </c>
      <c r="AG242" s="68"/>
      <c r="AI242" s="1">
        <f t="shared" si="46"/>
        <v>310454.54545454547</v>
      </c>
      <c r="AJ242" s="1">
        <f t="shared" si="47"/>
        <v>31045.454545454544</v>
      </c>
    </row>
    <row r="243" spans="1:58" s="21" customFormat="1">
      <c r="A243" s="2" t="s">
        <v>239</v>
      </c>
      <c r="B243" s="17" t="s">
        <v>1649</v>
      </c>
      <c r="C243" s="17" t="s">
        <v>1389</v>
      </c>
      <c r="D243" s="17" t="s">
        <v>1429</v>
      </c>
      <c r="E243" s="175"/>
      <c r="F243" s="45">
        <v>27.251999999999999</v>
      </c>
      <c r="G243" s="45">
        <v>20.155999999999999</v>
      </c>
      <c r="H243" s="45">
        <v>7.0960000000000001</v>
      </c>
      <c r="I243" s="12" t="s">
        <v>1428</v>
      </c>
      <c r="J243" s="91" t="s">
        <v>791</v>
      </c>
      <c r="K243" s="12" t="s">
        <v>1559</v>
      </c>
      <c r="L243" s="9" t="s">
        <v>560</v>
      </c>
      <c r="M243" s="55">
        <v>9457100</v>
      </c>
      <c r="N243" s="69">
        <f t="shared" si="48"/>
        <v>9457.1</v>
      </c>
      <c r="O243" s="53">
        <v>788000</v>
      </c>
      <c r="P243" s="52">
        <f t="shared" si="42"/>
        <v>26260</v>
      </c>
      <c r="Q243" s="1">
        <f t="shared" si="43"/>
        <v>236400</v>
      </c>
      <c r="R243" s="1" t="e">
        <f>VLOOKUP(A243,#REF!,7,0)</f>
        <v>#REF!</v>
      </c>
      <c r="S243" s="1" t="e">
        <f>VLOOKUP(A243,#REF!,8,0)</f>
        <v>#REF!</v>
      </c>
      <c r="T243" s="1" t="e">
        <f t="shared" si="49"/>
        <v>#REF!</v>
      </c>
      <c r="U243" s="13">
        <f t="shared" si="44"/>
        <v>262660</v>
      </c>
      <c r="V243" s="13">
        <f t="shared" si="56"/>
        <v>238780</v>
      </c>
      <c r="W243" s="13">
        <f t="shared" si="56"/>
        <v>23880</v>
      </c>
      <c r="X243" s="13">
        <f t="shared" si="54"/>
        <v>0</v>
      </c>
      <c r="Y243" s="13">
        <f t="shared" si="45"/>
        <v>2153860</v>
      </c>
      <c r="Z243" s="85" t="s">
        <v>1430</v>
      </c>
      <c r="AA243" s="102" t="s">
        <v>1626</v>
      </c>
      <c r="AB243" s="14" t="s">
        <v>559</v>
      </c>
      <c r="AC243" s="86">
        <v>43759</v>
      </c>
      <c r="AD243" s="9">
        <v>1</v>
      </c>
      <c r="AE243" s="86">
        <v>43762</v>
      </c>
      <c r="AF243" s="9">
        <v>1</v>
      </c>
      <c r="AG243" s="68"/>
      <c r="AI243" s="1">
        <f t="shared" si="46"/>
        <v>238781.81818181818</v>
      </c>
      <c r="AJ243" s="1">
        <f t="shared" si="47"/>
        <v>23878.18181818182</v>
      </c>
    </row>
    <row r="244" spans="1:58" s="21" customFormat="1">
      <c r="A244" s="2" t="s">
        <v>240</v>
      </c>
      <c r="B244" s="17" t="s">
        <v>1432</v>
      </c>
      <c r="C244" s="17" t="s">
        <v>1389</v>
      </c>
      <c r="D244" s="17" t="s">
        <v>1388</v>
      </c>
      <c r="E244" s="175"/>
      <c r="F244" s="45">
        <v>27.251999999999999</v>
      </c>
      <c r="G244" s="45">
        <v>20.155999999999999</v>
      </c>
      <c r="H244" s="45">
        <v>7.0960000000000001</v>
      </c>
      <c r="I244" s="12" t="s">
        <v>1431</v>
      </c>
      <c r="J244" s="91" t="s">
        <v>792</v>
      </c>
      <c r="K244" s="12" t="s">
        <v>1560</v>
      </c>
      <c r="L244" s="9" t="s">
        <v>412</v>
      </c>
      <c r="M244" s="55">
        <v>8907100</v>
      </c>
      <c r="N244" s="69">
        <f t="shared" si="48"/>
        <v>8907.1</v>
      </c>
      <c r="O244" s="53">
        <v>742200</v>
      </c>
      <c r="P244" s="52">
        <f t="shared" si="42"/>
        <v>24740</v>
      </c>
      <c r="Q244" s="1">
        <f t="shared" si="43"/>
        <v>222660</v>
      </c>
      <c r="R244" s="1" t="e">
        <f>VLOOKUP(A244,#REF!,7,0)</f>
        <v>#REF!</v>
      </c>
      <c r="S244" s="1" t="e">
        <f>VLOOKUP(A244,#REF!,8,0)</f>
        <v>#REF!</v>
      </c>
      <c r="T244" s="1" t="e">
        <f t="shared" si="49"/>
        <v>#REF!</v>
      </c>
      <c r="U244" s="13">
        <f t="shared" si="44"/>
        <v>247400</v>
      </c>
      <c r="V244" s="13">
        <f t="shared" si="56"/>
        <v>224910</v>
      </c>
      <c r="W244" s="13">
        <f t="shared" si="56"/>
        <v>22490</v>
      </c>
      <c r="X244" s="13">
        <f t="shared" si="54"/>
        <v>0</v>
      </c>
      <c r="Y244" s="13">
        <f t="shared" si="45"/>
        <v>2028680</v>
      </c>
      <c r="Z244" s="13"/>
      <c r="AA244" s="102" t="s">
        <v>1626</v>
      </c>
      <c r="AB244" s="14" t="s">
        <v>411</v>
      </c>
      <c r="AC244" s="86">
        <v>43769</v>
      </c>
      <c r="AD244" s="9">
        <v>1</v>
      </c>
      <c r="AE244" s="86">
        <v>43770</v>
      </c>
      <c r="AF244" s="9">
        <v>1</v>
      </c>
      <c r="AG244" s="68"/>
      <c r="AI244" s="1">
        <f t="shared" si="46"/>
        <v>224909.09090909091</v>
      </c>
      <c r="AJ244" s="1">
        <f t="shared" si="47"/>
        <v>22490.909090909092</v>
      </c>
    </row>
    <row r="245" spans="1:58" s="48" customFormat="1">
      <c r="A245" s="42" t="s">
        <v>241</v>
      </c>
      <c r="B245" s="45" t="s">
        <v>1356</v>
      </c>
      <c r="C245" s="45" t="s">
        <v>1262</v>
      </c>
      <c r="D245" s="45" t="s">
        <v>1263</v>
      </c>
      <c r="E245" s="174"/>
      <c r="F245" s="45">
        <v>27.251999999999999</v>
      </c>
      <c r="G245" s="45">
        <v>20.155999999999999</v>
      </c>
      <c r="H245" s="45">
        <v>7.0960000000000001</v>
      </c>
      <c r="I245" s="36" t="s">
        <v>1357</v>
      </c>
      <c r="J245" s="91" t="s">
        <v>793</v>
      </c>
      <c r="K245" s="36" t="s">
        <v>1561</v>
      </c>
      <c r="L245" s="9" t="s">
        <v>403</v>
      </c>
      <c r="M245" s="55">
        <v>8742100</v>
      </c>
      <c r="N245" s="69">
        <f t="shared" si="48"/>
        <v>8742.1</v>
      </c>
      <c r="O245" s="53">
        <v>728500</v>
      </c>
      <c r="P245" s="52">
        <f t="shared" si="42"/>
        <v>24280</v>
      </c>
      <c r="Q245" s="1">
        <f t="shared" si="43"/>
        <v>218550</v>
      </c>
      <c r="R245" s="1" t="e">
        <f>VLOOKUP(A245,#REF!,7,0)</f>
        <v>#REF!</v>
      </c>
      <c r="S245" s="1" t="e">
        <f>VLOOKUP(A245,#REF!,8,0)</f>
        <v>#REF!</v>
      </c>
      <c r="T245" s="1" t="e">
        <f t="shared" si="49"/>
        <v>#REF!</v>
      </c>
      <c r="U245" s="13">
        <f t="shared" si="44"/>
        <v>242830</v>
      </c>
      <c r="V245" s="13">
        <f t="shared" si="56"/>
        <v>220750</v>
      </c>
      <c r="W245" s="13">
        <f t="shared" si="56"/>
        <v>22080</v>
      </c>
      <c r="X245" s="13">
        <f t="shared" si="54"/>
        <v>0</v>
      </c>
      <c r="Y245" s="13">
        <f t="shared" si="45"/>
        <v>1991230</v>
      </c>
      <c r="Z245" s="85" t="s">
        <v>1382</v>
      </c>
      <c r="AA245" s="102" t="s">
        <v>1826</v>
      </c>
      <c r="AB245" s="14" t="s">
        <v>402</v>
      </c>
      <c r="AC245" s="86">
        <v>43769</v>
      </c>
      <c r="AD245" s="9">
        <v>1</v>
      </c>
      <c r="AE245" s="86">
        <v>43770</v>
      </c>
      <c r="AF245" s="9">
        <v>1</v>
      </c>
      <c r="AG245" s="68"/>
      <c r="AH245" s="21"/>
      <c r="AI245" s="1">
        <f t="shared" si="46"/>
        <v>220754.54545454547</v>
      </c>
      <c r="AJ245" s="1">
        <f t="shared" si="47"/>
        <v>22075.454545454544</v>
      </c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1:58" s="48" customFormat="1">
      <c r="A246" s="42" t="s">
        <v>242</v>
      </c>
      <c r="B246" s="45" t="s">
        <v>1356</v>
      </c>
      <c r="C246" s="45" t="s">
        <v>1262</v>
      </c>
      <c r="D246" s="45" t="s">
        <v>1263</v>
      </c>
      <c r="E246" s="174"/>
      <c r="F246" s="45">
        <v>27.251999999999999</v>
      </c>
      <c r="G246" s="45">
        <v>20.155999999999999</v>
      </c>
      <c r="H246" s="45">
        <v>7.0960000000000001</v>
      </c>
      <c r="I246" s="36" t="s">
        <v>1357</v>
      </c>
      <c r="J246" s="91" t="s">
        <v>793</v>
      </c>
      <c r="K246" s="36" t="s">
        <v>1561</v>
      </c>
      <c r="L246" s="9" t="s">
        <v>403</v>
      </c>
      <c r="M246" s="55">
        <v>8549600</v>
      </c>
      <c r="N246" s="69">
        <f t="shared" si="48"/>
        <v>8549.6</v>
      </c>
      <c r="O246" s="53">
        <v>712400</v>
      </c>
      <c r="P246" s="52">
        <f t="shared" si="42"/>
        <v>23740</v>
      </c>
      <c r="Q246" s="1">
        <f t="shared" si="43"/>
        <v>213720</v>
      </c>
      <c r="R246" s="1" t="e">
        <f>VLOOKUP(A246,#REF!,7,0)</f>
        <v>#REF!</v>
      </c>
      <c r="S246" s="1" t="e">
        <f>VLOOKUP(A246,#REF!,8,0)</f>
        <v>#REF!</v>
      </c>
      <c r="T246" s="1" t="e">
        <f t="shared" si="49"/>
        <v>#REF!</v>
      </c>
      <c r="U246" s="13">
        <f t="shared" si="44"/>
        <v>237460</v>
      </c>
      <c r="V246" s="13">
        <f t="shared" si="56"/>
        <v>215870</v>
      </c>
      <c r="W246" s="13">
        <f t="shared" si="56"/>
        <v>21590</v>
      </c>
      <c r="X246" s="13">
        <f t="shared" si="54"/>
        <v>0</v>
      </c>
      <c r="Y246" s="13">
        <f t="shared" si="45"/>
        <v>1947220</v>
      </c>
      <c r="Z246" s="85" t="s">
        <v>1382</v>
      </c>
      <c r="AA246" s="102"/>
      <c r="AB246" s="14" t="s">
        <v>402</v>
      </c>
      <c r="AC246" s="86">
        <v>43769</v>
      </c>
      <c r="AD246" s="9">
        <v>1</v>
      </c>
      <c r="AE246" s="86">
        <v>43770</v>
      </c>
      <c r="AF246" s="9">
        <v>1</v>
      </c>
      <c r="AG246" s="68"/>
      <c r="AH246" s="21"/>
      <c r="AI246" s="1">
        <f t="shared" si="46"/>
        <v>215872.72727272726</v>
      </c>
      <c r="AJ246" s="1">
        <f t="shared" si="47"/>
        <v>21587.272727272728</v>
      </c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1:58" s="21" customFormat="1">
      <c r="A247" s="2" t="s">
        <v>243</v>
      </c>
      <c r="B247" s="17" t="s">
        <v>1434</v>
      </c>
      <c r="C247" s="17" t="s">
        <v>1389</v>
      </c>
      <c r="D247" s="17" t="s">
        <v>1388</v>
      </c>
      <c r="E247" s="175"/>
      <c r="F247" s="45">
        <v>27.251999999999999</v>
      </c>
      <c r="G247" s="45">
        <v>20.155999999999999</v>
      </c>
      <c r="H247" s="45">
        <v>7.0960000000000001</v>
      </c>
      <c r="I247" s="12" t="s">
        <v>1433</v>
      </c>
      <c r="J247" s="91" t="s">
        <v>794</v>
      </c>
      <c r="K247" s="12" t="s">
        <v>1562</v>
      </c>
      <c r="L247" s="9" t="s">
        <v>530</v>
      </c>
      <c r="M247" s="55">
        <v>8357100</v>
      </c>
      <c r="N247" s="69">
        <f t="shared" si="48"/>
        <v>8357.1</v>
      </c>
      <c r="O247" s="53">
        <v>696400</v>
      </c>
      <c r="P247" s="52">
        <f t="shared" si="42"/>
        <v>23210</v>
      </c>
      <c r="Q247" s="1">
        <f t="shared" si="43"/>
        <v>208920</v>
      </c>
      <c r="R247" s="1" t="e">
        <f>VLOOKUP(A247,#REF!,7,0)</f>
        <v>#REF!</v>
      </c>
      <c r="S247" s="1" t="e">
        <f>VLOOKUP(A247,#REF!,8,0)</f>
        <v>#REF!</v>
      </c>
      <c r="T247" s="1" t="e">
        <f t="shared" si="49"/>
        <v>#REF!</v>
      </c>
      <c r="U247" s="13">
        <f t="shared" si="44"/>
        <v>232130</v>
      </c>
      <c r="V247" s="13">
        <f t="shared" si="56"/>
        <v>211030</v>
      </c>
      <c r="W247" s="13">
        <f t="shared" si="56"/>
        <v>21100</v>
      </c>
      <c r="X247" s="13">
        <f t="shared" si="54"/>
        <v>0</v>
      </c>
      <c r="Y247" s="13">
        <f t="shared" si="45"/>
        <v>1903490</v>
      </c>
      <c r="Z247" s="154" t="s">
        <v>1673</v>
      </c>
      <c r="AA247" s="102" t="s">
        <v>1827</v>
      </c>
      <c r="AB247" s="14" t="s">
        <v>529</v>
      </c>
      <c r="AC247" s="86">
        <v>43755</v>
      </c>
      <c r="AD247" s="9">
        <v>1</v>
      </c>
      <c r="AE247" s="86">
        <v>43762</v>
      </c>
      <c r="AF247" s="9">
        <v>1</v>
      </c>
      <c r="AG247" s="77" t="s">
        <v>584</v>
      </c>
      <c r="AI247" s="1">
        <f t="shared" si="46"/>
        <v>211027.27272727274</v>
      </c>
      <c r="AJ247" s="1">
        <f t="shared" si="47"/>
        <v>21102.727272727272</v>
      </c>
      <c r="AK247" s="56"/>
    </row>
    <row r="248" spans="1:58" s="21" customFormat="1">
      <c r="A248" s="2" t="s">
        <v>244</v>
      </c>
      <c r="B248" s="17" t="s">
        <v>1434</v>
      </c>
      <c r="C248" s="17" t="s">
        <v>1389</v>
      </c>
      <c r="D248" s="17" t="s">
        <v>1388</v>
      </c>
      <c r="E248" s="175"/>
      <c r="F248" s="45">
        <v>27.251999999999999</v>
      </c>
      <c r="G248" s="45">
        <v>20.155999999999999</v>
      </c>
      <c r="H248" s="45">
        <v>7.0960000000000001</v>
      </c>
      <c r="I248" s="12" t="s">
        <v>1433</v>
      </c>
      <c r="J248" s="91" t="s">
        <v>794</v>
      </c>
      <c r="K248" s="12" t="s">
        <v>1562</v>
      </c>
      <c r="L248" s="9" t="s">
        <v>530</v>
      </c>
      <c r="M248" s="55">
        <v>8192100</v>
      </c>
      <c r="N248" s="69">
        <f t="shared" si="48"/>
        <v>8192.1</v>
      </c>
      <c r="O248" s="53">
        <v>682600</v>
      </c>
      <c r="P248" s="52">
        <f t="shared" si="42"/>
        <v>22750</v>
      </c>
      <c r="Q248" s="1">
        <f t="shared" si="43"/>
        <v>204780</v>
      </c>
      <c r="R248" s="1" t="e">
        <f>VLOOKUP(A248,#REF!,7,0)</f>
        <v>#REF!</v>
      </c>
      <c r="S248" s="1" t="e">
        <f>VLOOKUP(A248,#REF!,8,0)</f>
        <v>#REF!</v>
      </c>
      <c r="T248" s="1" t="e">
        <f t="shared" si="49"/>
        <v>#REF!</v>
      </c>
      <c r="U248" s="13">
        <f t="shared" si="44"/>
        <v>227530</v>
      </c>
      <c r="V248" s="13">
        <f t="shared" si="56"/>
        <v>206850</v>
      </c>
      <c r="W248" s="13">
        <f t="shared" si="56"/>
        <v>20680</v>
      </c>
      <c r="X248" s="13">
        <f t="shared" si="54"/>
        <v>0</v>
      </c>
      <c r="Y248" s="13">
        <f t="shared" si="45"/>
        <v>1865770</v>
      </c>
      <c r="Z248" s="154" t="s">
        <v>1673</v>
      </c>
      <c r="AA248" s="102"/>
      <c r="AB248" s="14" t="s">
        <v>529</v>
      </c>
      <c r="AC248" s="86">
        <v>43755</v>
      </c>
      <c r="AD248" s="9">
        <v>1</v>
      </c>
      <c r="AE248" s="86">
        <v>43762</v>
      </c>
      <c r="AF248" s="9">
        <v>1</v>
      </c>
      <c r="AG248" s="68"/>
      <c r="AI248" s="1">
        <f t="shared" si="46"/>
        <v>206845.45454545453</v>
      </c>
      <c r="AJ248" s="1">
        <f t="shared" si="47"/>
        <v>20684.545454545456</v>
      </c>
      <c r="AK248" s="56"/>
    </row>
    <row r="249" spans="1:58" s="48" customFormat="1">
      <c r="A249" s="42" t="s">
        <v>245</v>
      </c>
      <c r="B249" s="45" t="s">
        <v>1150</v>
      </c>
      <c r="C249" s="45" t="s">
        <v>1074</v>
      </c>
      <c r="D249" s="45" t="s">
        <v>1043</v>
      </c>
      <c r="E249" s="174"/>
      <c r="F249" s="45">
        <v>27.251999999999999</v>
      </c>
      <c r="G249" s="45">
        <v>20.155999999999999</v>
      </c>
      <c r="H249" s="45">
        <v>7.0960000000000001</v>
      </c>
      <c r="I249" s="36" t="s">
        <v>1151</v>
      </c>
      <c r="J249" s="91" t="s">
        <v>795</v>
      </c>
      <c r="K249" s="36" t="s">
        <v>1563</v>
      </c>
      <c r="L249" s="9" t="s">
        <v>519</v>
      </c>
      <c r="M249" s="55">
        <v>7972100</v>
      </c>
      <c r="N249" s="69">
        <f t="shared" si="48"/>
        <v>7972.1</v>
      </c>
      <c r="O249" s="53">
        <v>664300</v>
      </c>
      <c r="P249" s="52">
        <f t="shared" si="42"/>
        <v>22140</v>
      </c>
      <c r="Q249" s="1">
        <f t="shared" si="43"/>
        <v>199290</v>
      </c>
      <c r="R249" s="1" t="e">
        <f>VLOOKUP(A249,#REF!,7,0)</f>
        <v>#REF!</v>
      </c>
      <c r="S249" s="1" t="e">
        <f>VLOOKUP(A249,#REF!,8,0)</f>
        <v>#REF!</v>
      </c>
      <c r="T249" s="1" t="e">
        <f t="shared" si="49"/>
        <v>#REF!</v>
      </c>
      <c r="U249" s="13">
        <f t="shared" si="44"/>
        <v>221430</v>
      </c>
      <c r="V249" s="13">
        <f t="shared" si="56"/>
        <v>201300</v>
      </c>
      <c r="W249" s="13">
        <f t="shared" si="56"/>
        <v>20130</v>
      </c>
      <c r="X249" s="13">
        <f t="shared" si="54"/>
        <v>0</v>
      </c>
      <c r="Y249" s="13">
        <f t="shared" si="45"/>
        <v>1815750</v>
      </c>
      <c r="Z249" s="85" t="s">
        <v>1382</v>
      </c>
      <c r="AA249" s="102" t="s">
        <v>1626</v>
      </c>
      <c r="AB249" s="14" t="s">
        <v>518</v>
      </c>
      <c r="AC249" s="86">
        <v>43763</v>
      </c>
      <c r="AD249" s="9">
        <v>1</v>
      </c>
      <c r="AE249" s="86">
        <v>43766</v>
      </c>
      <c r="AF249" s="9">
        <v>1</v>
      </c>
      <c r="AG249" s="68" t="s">
        <v>951</v>
      </c>
      <c r="AH249" s="21"/>
      <c r="AI249" s="1">
        <f t="shared" si="46"/>
        <v>201300</v>
      </c>
      <c r="AJ249" s="1">
        <f t="shared" si="47"/>
        <v>20130</v>
      </c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1:58" s="48" customFormat="1">
      <c r="A250" s="42" t="s">
        <v>246</v>
      </c>
      <c r="B250" s="45" t="s">
        <v>1185</v>
      </c>
      <c r="C250" s="45" t="s">
        <v>1074</v>
      </c>
      <c r="D250" s="45" t="s">
        <v>1186</v>
      </c>
      <c r="E250" s="174"/>
      <c r="F250" s="45">
        <v>27.251999999999999</v>
      </c>
      <c r="G250" s="45">
        <v>20.155999999999999</v>
      </c>
      <c r="H250" s="45">
        <v>7.0960000000000001</v>
      </c>
      <c r="I250" s="36" t="s">
        <v>1187</v>
      </c>
      <c r="J250" s="91" t="s">
        <v>796</v>
      </c>
      <c r="K250" s="36" t="s">
        <v>1564</v>
      </c>
      <c r="L250" s="9" t="s">
        <v>569</v>
      </c>
      <c r="M250" s="55">
        <v>7807100</v>
      </c>
      <c r="N250" s="69">
        <f t="shared" si="48"/>
        <v>7807.1</v>
      </c>
      <c r="O250" s="53">
        <v>650500</v>
      </c>
      <c r="P250" s="52">
        <f t="shared" si="42"/>
        <v>21680</v>
      </c>
      <c r="Q250" s="1">
        <f t="shared" si="43"/>
        <v>195150</v>
      </c>
      <c r="R250" s="1" t="e">
        <f>VLOOKUP(A250,#REF!,7,0)</f>
        <v>#REF!</v>
      </c>
      <c r="S250" s="1" t="e">
        <f>VLOOKUP(A250,#REF!,8,0)</f>
        <v>#REF!</v>
      </c>
      <c r="T250" s="1" t="e">
        <f t="shared" si="49"/>
        <v>#REF!</v>
      </c>
      <c r="U250" s="13">
        <f t="shared" si="44"/>
        <v>216830</v>
      </c>
      <c r="V250" s="13">
        <f t="shared" si="56"/>
        <v>197120</v>
      </c>
      <c r="W250" s="13">
        <f t="shared" si="56"/>
        <v>19710</v>
      </c>
      <c r="X250" s="13">
        <f t="shared" si="54"/>
        <v>0</v>
      </c>
      <c r="Y250" s="61">
        <f t="shared" si="45"/>
        <v>1778030</v>
      </c>
      <c r="Z250" s="85" t="s">
        <v>1382</v>
      </c>
      <c r="AA250" s="102" t="s">
        <v>1626</v>
      </c>
      <c r="AB250" s="14" t="s">
        <v>568</v>
      </c>
      <c r="AC250" s="86">
        <v>43768</v>
      </c>
      <c r="AD250" s="9">
        <v>1</v>
      </c>
      <c r="AE250" s="86">
        <v>43769</v>
      </c>
      <c r="AF250" s="9">
        <v>1</v>
      </c>
      <c r="AG250" s="68"/>
      <c r="AH250" s="21"/>
      <c r="AI250" s="1">
        <f t="shared" si="46"/>
        <v>197118.18181818182</v>
      </c>
      <c r="AJ250" s="1">
        <f t="shared" si="47"/>
        <v>19711.81818181818</v>
      </c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1:58" s="48" customFormat="1">
      <c r="A251" s="42" t="s">
        <v>247</v>
      </c>
      <c r="B251" s="45" t="s">
        <v>1650</v>
      </c>
      <c r="C251" s="45" t="s">
        <v>1262</v>
      </c>
      <c r="D251" s="45" t="s">
        <v>1263</v>
      </c>
      <c r="E251" s="174"/>
      <c r="F251" s="45">
        <v>27.251999999999999</v>
      </c>
      <c r="G251" s="45">
        <v>20.155999999999999</v>
      </c>
      <c r="H251" s="45">
        <v>7.0960000000000001</v>
      </c>
      <c r="I251" s="36" t="s">
        <v>1264</v>
      </c>
      <c r="J251" s="91" t="s">
        <v>797</v>
      </c>
      <c r="K251" s="36" t="s">
        <v>1565</v>
      </c>
      <c r="L251" s="9" t="s">
        <v>552</v>
      </c>
      <c r="M251" s="55">
        <v>7642100</v>
      </c>
      <c r="N251" s="69">
        <f t="shared" si="48"/>
        <v>7642.1</v>
      </c>
      <c r="O251" s="53">
        <v>636800</v>
      </c>
      <c r="P251" s="52">
        <f t="shared" si="42"/>
        <v>21220</v>
      </c>
      <c r="Q251" s="1">
        <f t="shared" si="43"/>
        <v>191040</v>
      </c>
      <c r="R251" s="1" t="e">
        <f>VLOOKUP(A251,#REF!,7,0)</f>
        <v>#REF!</v>
      </c>
      <c r="S251" s="1" t="e">
        <f>VLOOKUP(A251,#REF!,8,0)</f>
        <v>#REF!</v>
      </c>
      <c r="T251" s="1" t="e">
        <f t="shared" si="49"/>
        <v>#REF!</v>
      </c>
      <c r="U251" s="13">
        <f t="shared" si="44"/>
        <v>212260</v>
      </c>
      <c r="V251" s="13">
        <f>ROUNDUP(AI251,-1)</f>
        <v>192970</v>
      </c>
      <c r="W251" s="13">
        <f>ROUNDDOWN(AJ251,-1)</f>
        <v>19290</v>
      </c>
      <c r="X251" s="13">
        <f t="shared" si="54"/>
        <v>0</v>
      </c>
      <c r="Y251" s="61">
        <f t="shared" si="45"/>
        <v>1740580</v>
      </c>
      <c r="Z251" s="85" t="s">
        <v>1382</v>
      </c>
      <c r="AA251" s="102" t="s">
        <v>1777</v>
      </c>
      <c r="AB251" s="14" t="s">
        <v>551</v>
      </c>
      <c r="AC251" s="86">
        <v>43768</v>
      </c>
      <c r="AD251" s="9">
        <v>1</v>
      </c>
      <c r="AE251" s="86">
        <v>43769</v>
      </c>
      <c r="AF251" s="9">
        <v>1</v>
      </c>
      <c r="AG251" s="68"/>
      <c r="AH251" s="21"/>
      <c r="AI251" s="1">
        <f t="shared" si="46"/>
        <v>192963.63636363635</v>
      </c>
      <c r="AJ251" s="1">
        <f t="shared" si="47"/>
        <v>19296.363636363636</v>
      </c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1:58" s="48" customFormat="1">
      <c r="A252" s="42" t="s">
        <v>248</v>
      </c>
      <c r="B252" s="45" t="s">
        <v>1169</v>
      </c>
      <c r="C252" s="45" t="s">
        <v>1074</v>
      </c>
      <c r="D252" s="45" t="s">
        <v>1170</v>
      </c>
      <c r="E252" s="174"/>
      <c r="F252" s="45">
        <v>27.251999999999999</v>
      </c>
      <c r="G252" s="45">
        <v>20.155999999999999</v>
      </c>
      <c r="H252" s="45">
        <v>7.0960000000000001</v>
      </c>
      <c r="I252" s="36" t="s">
        <v>1171</v>
      </c>
      <c r="J252" s="91" t="s">
        <v>798</v>
      </c>
      <c r="K252" s="36" t="s">
        <v>1566</v>
      </c>
      <c r="L252" s="9" t="s">
        <v>493</v>
      </c>
      <c r="M252" s="55">
        <v>7422100</v>
      </c>
      <c r="N252" s="69">
        <f t="shared" si="48"/>
        <v>7422.1</v>
      </c>
      <c r="O252" s="53">
        <v>618500</v>
      </c>
      <c r="P252" s="52">
        <f t="shared" si="42"/>
        <v>20610</v>
      </c>
      <c r="Q252" s="1">
        <f t="shared" si="43"/>
        <v>185550</v>
      </c>
      <c r="R252" s="1" t="e">
        <f>VLOOKUP(A252,#REF!,7,0)</f>
        <v>#REF!</v>
      </c>
      <c r="S252" s="1" t="e">
        <f>VLOOKUP(A252,#REF!,8,0)</f>
        <v>#REF!</v>
      </c>
      <c r="T252" s="1" t="e">
        <f t="shared" si="49"/>
        <v>#REF!</v>
      </c>
      <c r="U252" s="13">
        <f t="shared" si="44"/>
        <v>206160</v>
      </c>
      <c r="V252" s="13">
        <f t="shared" si="56"/>
        <v>187420</v>
      </c>
      <c r="W252" s="13">
        <f t="shared" si="56"/>
        <v>18740</v>
      </c>
      <c r="X252" s="13">
        <f t="shared" si="54"/>
        <v>0</v>
      </c>
      <c r="Y252" s="13">
        <f t="shared" si="45"/>
        <v>1690560</v>
      </c>
      <c r="Z252" s="85" t="s">
        <v>1382</v>
      </c>
      <c r="AA252" s="102" t="s">
        <v>1777</v>
      </c>
      <c r="AB252" s="14" t="s">
        <v>497</v>
      </c>
      <c r="AC252" s="86">
        <v>43766</v>
      </c>
      <c r="AD252" s="9">
        <v>1</v>
      </c>
      <c r="AE252" s="86">
        <v>43767</v>
      </c>
      <c r="AF252" s="9">
        <v>1</v>
      </c>
      <c r="AG252" s="68"/>
      <c r="AH252" s="21"/>
      <c r="AI252" s="1">
        <f t="shared" si="46"/>
        <v>187418.18181818182</v>
      </c>
      <c r="AJ252" s="1">
        <f t="shared" si="47"/>
        <v>18741.81818181818</v>
      </c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1:58" s="21" customFormat="1">
      <c r="A253" s="2" t="s">
        <v>249</v>
      </c>
      <c r="B253" s="17" t="s">
        <v>1436</v>
      </c>
      <c r="C253" s="17"/>
      <c r="D253" s="17"/>
      <c r="E253" s="175" t="s">
        <v>1704</v>
      </c>
      <c r="F253" s="45">
        <v>27.251999999999999</v>
      </c>
      <c r="G253" s="45">
        <v>20.155999999999999</v>
      </c>
      <c r="H253" s="45">
        <v>7.0960000000000001</v>
      </c>
      <c r="I253" s="12" t="s">
        <v>1435</v>
      </c>
      <c r="J253" s="91" t="s">
        <v>799</v>
      </c>
      <c r="K253" s="12" t="s">
        <v>1567</v>
      </c>
      <c r="L253" s="9" t="s">
        <v>499</v>
      </c>
      <c r="M253" s="55">
        <v>7257100</v>
      </c>
      <c r="N253" s="69">
        <f t="shared" si="48"/>
        <v>7257.1</v>
      </c>
      <c r="O253" s="53">
        <v>604700</v>
      </c>
      <c r="P253" s="52">
        <f t="shared" si="42"/>
        <v>20150</v>
      </c>
      <c r="Q253" s="1">
        <f t="shared" si="43"/>
        <v>181410</v>
      </c>
      <c r="R253" s="1" t="e">
        <f>VLOOKUP(A253,#REF!,7,0)</f>
        <v>#REF!</v>
      </c>
      <c r="S253" s="1" t="e">
        <f>VLOOKUP(A253,#REF!,8,0)</f>
        <v>#REF!</v>
      </c>
      <c r="T253" s="1" t="e">
        <f t="shared" si="49"/>
        <v>#REF!</v>
      </c>
      <c r="U253" s="13">
        <f t="shared" si="44"/>
        <v>201560</v>
      </c>
      <c r="V253" s="13">
        <f t="shared" si="56"/>
        <v>183240</v>
      </c>
      <c r="W253" s="13">
        <f t="shared" si="56"/>
        <v>18320</v>
      </c>
      <c r="X253" s="13">
        <f t="shared" si="54"/>
        <v>0</v>
      </c>
      <c r="Y253" s="13">
        <f t="shared" si="45"/>
        <v>1652840</v>
      </c>
      <c r="Z253" s="13"/>
      <c r="AA253" s="102" t="s">
        <v>1626</v>
      </c>
      <c r="AB253" s="14" t="s">
        <v>498</v>
      </c>
      <c r="AC253" s="86">
        <v>43761</v>
      </c>
      <c r="AD253" s="9">
        <v>1</v>
      </c>
      <c r="AE253" s="86">
        <v>43763</v>
      </c>
      <c r="AF253" s="9">
        <v>1</v>
      </c>
      <c r="AG253" s="68"/>
      <c r="AI253" s="1">
        <f t="shared" si="46"/>
        <v>183236.36363636365</v>
      </c>
      <c r="AJ253" s="1">
        <f t="shared" si="47"/>
        <v>18323.636363636364</v>
      </c>
    </row>
    <row r="254" spans="1:58" s="48" customFormat="1">
      <c r="A254" s="42" t="s">
        <v>250</v>
      </c>
      <c r="B254" s="45" t="s">
        <v>1051</v>
      </c>
      <c r="C254" s="45" t="s">
        <v>1074</v>
      </c>
      <c r="D254" s="45" t="s">
        <v>1052</v>
      </c>
      <c r="E254" s="174"/>
      <c r="F254" s="45">
        <v>27.251999999999999</v>
      </c>
      <c r="G254" s="45">
        <v>20.155999999999999</v>
      </c>
      <c r="H254" s="45">
        <v>7.0960000000000001</v>
      </c>
      <c r="I254" s="36" t="s">
        <v>1053</v>
      </c>
      <c r="J254" s="91" t="s">
        <v>800</v>
      </c>
      <c r="K254" s="36" t="s">
        <v>1568</v>
      </c>
      <c r="L254" s="9" t="s">
        <v>430</v>
      </c>
      <c r="M254" s="55">
        <v>7092100</v>
      </c>
      <c r="N254" s="69">
        <f t="shared" si="48"/>
        <v>7092.1</v>
      </c>
      <c r="O254" s="53">
        <v>591000</v>
      </c>
      <c r="P254" s="52">
        <f t="shared" si="42"/>
        <v>19700</v>
      </c>
      <c r="Q254" s="1">
        <f t="shared" si="43"/>
        <v>177300</v>
      </c>
      <c r="R254" s="1" t="e">
        <f>VLOOKUP(A254,#REF!,7,0)</f>
        <v>#REF!</v>
      </c>
      <c r="S254" s="1" t="e">
        <f>VLOOKUP(A254,#REF!,8,0)</f>
        <v>#REF!</v>
      </c>
      <c r="T254" s="1" t="e">
        <f t="shared" si="49"/>
        <v>#REF!</v>
      </c>
      <c r="U254" s="13">
        <f t="shared" si="44"/>
        <v>197000</v>
      </c>
      <c r="V254" s="13">
        <f t="shared" si="56"/>
        <v>179090</v>
      </c>
      <c r="W254" s="13">
        <f t="shared" si="56"/>
        <v>17910</v>
      </c>
      <c r="X254" s="13">
        <f t="shared" si="54"/>
        <v>0</v>
      </c>
      <c r="Y254" s="13">
        <f t="shared" si="45"/>
        <v>1615400</v>
      </c>
      <c r="Z254" s="85" t="s">
        <v>1382</v>
      </c>
      <c r="AA254" s="102" t="s">
        <v>1828</v>
      </c>
      <c r="AB254" s="14" t="s">
        <v>429</v>
      </c>
      <c r="AC254" s="86">
        <v>43761</v>
      </c>
      <c r="AD254" s="9">
        <v>1</v>
      </c>
      <c r="AE254" s="86">
        <v>43763</v>
      </c>
      <c r="AF254" s="9">
        <v>1</v>
      </c>
      <c r="AG254" s="68"/>
      <c r="AH254" s="21"/>
      <c r="AI254" s="1">
        <f t="shared" si="46"/>
        <v>179090.90909090909</v>
      </c>
      <c r="AJ254" s="1">
        <f t="shared" si="47"/>
        <v>17909.090909090908</v>
      </c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1:58" s="48" customFormat="1">
      <c r="A255" s="42" t="s">
        <v>251</v>
      </c>
      <c r="B255" s="45" t="s">
        <v>1051</v>
      </c>
      <c r="C255" s="45" t="s">
        <v>1074</v>
      </c>
      <c r="D255" s="45" t="s">
        <v>1052</v>
      </c>
      <c r="E255" s="174"/>
      <c r="F255" s="45">
        <v>27.251999999999999</v>
      </c>
      <c r="G255" s="45">
        <v>20.155999999999999</v>
      </c>
      <c r="H255" s="45">
        <v>7.0960000000000001</v>
      </c>
      <c r="I255" s="36" t="s">
        <v>1053</v>
      </c>
      <c r="J255" s="91" t="s">
        <v>800</v>
      </c>
      <c r="K255" s="36" t="s">
        <v>1568</v>
      </c>
      <c r="L255" s="9" t="s">
        <v>430</v>
      </c>
      <c r="M255" s="55">
        <v>6982100</v>
      </c>
      <c r="N255" s="69">
        <f t="shared" si="48"/>
        <v>6982.1</v>
      </c>
      <c r="O255" s="53">
        <v>581800</v>
      </c>
      <c r="P255" s="52">
        <f t="shared" si="42"/>
        <v>19390</v>
      </c>
      <c r="Q255" s="1">
        <f t="shared" si="43"/>
        <v>174540</v>
      </c>
      <c r="R255" s="1" t="e">
        <f>VLOOKUP(A255,#REF!,7,0)</f>
        <v>#REF!</v>
      </c>
      <c r="S255" s="1" t="e">
        <f>VLOOKUP(A255,#REF!,8,0)</f>
        <v>#REF!</v>
      </c>
      <c r="T255" s="1" t="e">
        <f t="shared" si="49"/>
        <v>#REF!</v>
      </c>
      <c r="U255" s="13">
        <f t="shared" si="44"/>
        <v>193930</v>
      </c>
      <c r="V255" s="13">
        <f t="shared" si="56"/>
        <v>176300</v>
      </c>
      <c r="W255" s="13">
        <f t="shared" si="56"/>
        <v>17630</v>
      </c>
      <c r="X255" s="13">
        <f t="shared" si="54"/>
        <v>0</v>
      </c>
      <c r="Y255" s="13">
        <f t="shared" si="45"/>
        <v>1590250</v>
      </c>
      <c r="Z255" s="85" t="s">
        <v>1382</v>
      </c>
      <c r="AA255" s="102"/>
      <c r="AB255" s="14" t="s">
        <v>429</v>
      </c>
      <c r="AC255" s="86">
        <v>43761</v>
      </c>
      <c r="AD255" s="9">
        <v>1</v>
      </c>
      <c r="AE255" s="86">
        <v>43763</v>
      </c>
      <c r="AF255" s="9">
        <v>1</v>
      </c>
      <c r="AG255" s="68"/>
      <c r="AH255" s="21"/>
      <c r="AI255" s="1">
        <f t="shared" si="46"/>
        <v>176300</v>
      </c>
      <c r="AJ255" s="1">
        <f t="shared" si="47"/>
        <v>17630</v>
      </c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1:58" s="48" customFormat="1">
      <c r="A256" s="42" t="s">
        <v>252</v>
      </c>
      <c r="B256" s="45" t="s">
        <v>1651</v>
      </c>
      <c r="C256" s="45" t="s">
        <v>1074</v>
      </c>
      <c r="D256" s="45" t="s">
        <v>1054</v>
      </c>
      <c r="E256" s="174"/>
      <c r="F256" s="45">
        <v>27.251999999999999</v>
      </c>
      <c r="G256" s="45">
        <v>20.155999999999999</v>
      </c>
      <c r="H256" s="45">
        <v>7.0960000000000001</v>
      </c>
      <c r="I256" s="36" t="s">
        <v>1055</v>
      </c>
      <c r="J256" s="91" t="s">
        <v>801</v>
      </c>
      <c r="K256" s="36" t="s">
        <v>1569</v>
      </c>
      <c r="L256" s="9" t="s">
        <v>536</v>
      </c>
      <c r="M256" s="55">
        <v>6789600</v>
      </c>
      <c r="N256" s="69">
        <f t="shared" si="48"/>
        <v>6789.6</v>
      </c>
      <c r="O256" s="53">
        <v>565800</v>
      </c>
      <c r="P256" s="52">
        <f t="shared" si="42"/>
        <v>18860</v>
      </c>
      <c r="Q256" s="1">
        <f t="shared" si="43"/>
        <v>169740</v>
      </c>
      <c r="R256" s="1" t="e">
        <f>VLOOKUP(A256,#REF!,7,0)</f>
        <v>#REF!</v>
      </c>
      <c r="S256" s="1" t="e">
        <f>VLOOKUP(A256,#REF!,8,0)</f>
        <v>#REF!</v>
      </c>
      <c r="T256" s="1" t="e">
        <f t="shared" si="49"/>
        <v>#REF!</v>
      </c>
      <c r="U256" s="13">
        <f t="shared" si="44"/>
        <v>188600</v>
      </c>
      <c r="V256" s="13">
        <f t="shared" si="56"/>
        <v>171450</v>
      </c>
      <c r="W256" s="13">
        <f t="shared" si="56"/>
        <v>17150</v>
      </c>
      <c r="X256" s="13">
        <f t="shared" si="54"/>
        <v>0</v>
      </c>
      <c r="Y256" s="13">
        <f t="shared" si="45"/>
        <v>1546520</v>
      </c>
      <c r="Z256" s="85" t="s">
        <v>1382</v>
      </c>
      <c r="AA256" s="102" t="s">
        <v>1829</v>
      </c>
      <c r="AB256" s="14" t="s">
        <v>535</v>
      </c>
      <c r="AC256" s="86">
        <v>43759</v>
      </c>
      <c r="AD256" s="9">
        <v>1</v>
      </c>
      <c r="AE256" s="86">
        <v>43762</v>
      </c>
      <c r="AF256" s="9">
        <v>1</v>
      </c>
      <c r="AG256" s="68"/>
      <c r="AH256" s="21"/>
      <c r="AI256" s="1">
        <f t="shared" si="46"/>
        <v>171454.54545454547</v>
      </c>
      <c r="AJ256" s="1">
        <f t="shared" si="47"/>
        <v>17145.454545454544</v>
      </c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1:58" s="48" customFormat="1">
      <c r="A257" s="42" t="s">
        <v>253</v>
      </c>
      <c r="B257" s="45" t="s">
        <v>1056</v>
      </c>
      <c r="C257" s="45" t="s">
        <v>1074</v>
      </c>
      <c r="D257" s="45" t="s">
        <v>1057</v>
      </c>
      <c r="E257" s="174"/>
      <c r="F257" s="45">
        <v>27.251999999999999</v>
      </c>
      <c r="G257" s="45">
        <v>20.155999999999999</v>
      </c>
      <c r="H257" s="45">
        <v>7.0960000000000001</v>
      </c>
      <c r="I257" s="36" t="s">
        <v>1058</v>
      </c>
      <c r="J257" s="91" t="s">
        <v>802</v>
      </c>
      <c r="K257" s="36" t="s">
        <v>1570</v>
      </c>
      <c r="L257" s="9" t="s">
        <v>460</v>
      </c>
      <c r="M257" s="55">
        <v>6597100</v>
      </c>
      <c r="N257" s="69">
        <f t="shared" si="48"/>
        <v>6597.1</v>
      </c>
      <c r="O257" s="53">
        <v>549700</v>
      </c>
      <c r="P257" s="52">
        <f t="shared" si="42"/>
        <v>18320</v>
      </c>
      <c r="Q257" s="1">
        <f t="shared" si="43"/>
        <v>164910</v>
      </c>
      <c r="R257" s="1" t="e">
        <f>VLOOKUP(A257,#REF!,7,0)</f>
        <v>#REF!</v>
      </c>
      <c r="S257" s="1" t="e">
        <f>VLOOKUP(A257,#REF!,8,0)</f>
        <v>#REF!</v>
      </c>
      <c r="T257" s="1" t="e">
        <f t="shared" si="49"/>
        <v>#REF!</v>
      </c>
      <c r="U257" s="13">
        <f t="shared" si="44"/>
        <v>183230</v>
      </c>
      <c r="V257" s="13">
        <v>166580</v>
      </c>
      <c r="W257" s="13">
        <v>16650</v>
      </c>
      <c r="X257" s="13">
        <f t="shared" si="54"/>
        <v>0</v>
      </c>
      <c r="Y257" s="13">
        <f t="shared" si="45"/>
        <v>1502510</v>
      </c>
      <c r="Z257" s="85" t="s">
        <v>1382</v>
      </c>
      <c r="AA257" s="102"/>
      <c r="AB257" s="14" t="s">
        <v>459</v>
      </c>
      <c r="AC257" s="86">
        <v>43759</v>
      </c>
      <c r="AD257" s="9">
        <v>1</v>
      </c>
      <c r="AE257" s="86">
        <v>43762</v>
      </c>
      <c r="AF257" s="9">
        <v>1</v>
      </c>
      <c r="AG257" s="68"/>
      <c r="AH257" s="21"/>
      <c r="AI257" s="1">
        <f t="shared" si="46"/>
        <v>166572.72727272726</v>
      </c>
      <c r="AJ257" s="1">
        <f t="shared" si="47"/>
        <v>16657.272727272728</v>
      </c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1:58" s="21" customFormat="1">
      <c r="A258" s="2" t="s">
        <v>254</v>
      </c>
      <c r="B258" s="17" t="s">
        <v>1456</v>
      </c>
      <c r="C258" s="17" t="s">
        <v>1457</v>
      </c>
      <c r="D258" s="17" t="s">
        <v>1458</v>
      </c>
      <c r="E258" s="175"/>
      <c r="F258" s="45">
        <v>27.251999999999999</v>
      </c>
      <c r="G258" s="45">
        <v>20.155999999999999</v>
      </c>
      <c r="H258" s="45">
        <v>7.0960000000000001</v>
      </c>
      <c r="I258" s="12" t="s">
        <v>1459</v>
      </c>
      <c r="J258" s="91" t="s">
        <v>703</v>
      </c>
      <c r="K258" s="12" t="s">
        <v>702</v>
      </c>
      <c r="L258" s="9" t="s">
        <v>705</v>
      </c>
      <c r="M258" s="55">
        <v>6404600</v>
      </c>
      <c r="N258" s="69">
        <f t="shared" si="48"/>
        <v>6404.6</v>
      </c>
      <c r="O258" s="53">
        <v>533700</v>
      </c>
      <c r="P258" s="52">
        <f t="shared" si="42"/>
        <v>17790</v>
      </c>
      <c r="Q258" s="1">
        <f t="shared" si="43"/>
        <v>160110</v>
      </c>
      <c r="R258" s="1" t="e">
        <f>VLOOKUP(A258,#REF!,7,0)</f>
        <v>#REF!</v>
      </c>
      <c r="S258" s="1" t="e">
        <f>VLOOKUP(A258,#REF!,8,0)</f>
        <v>#REF!</v>
      </c>
      <c r="T258" s="1" t="e">
        <f t="shared" si="49"/>
        <v>#REF!</v>
      </c>
      <c r="U258" s="13">
        <f t="shared" si="44"/>
        <v>177900</v>
      </c>
      <c r="V258" s="13">
        <f t="shared" si="56"/>
        <v>161730</v>
      </c>
      <c r="W258" s="13">
        <f t="shared" si="56"/>
        <v>16170</v>
      </c>
      <c r="X258" s="13">
        <f t="shared" si="54"/>
        <v>0</v>
      </c>
      <c r="Y258" s="13">
        <f t="shared" si="45"/>
        <v>1458780</v>
      </c>
      <c r="Z258" s="13"/>
      <c r="AA258" s="102"/>
      <c r="AB258" s="14" t="s">
        <v>704</v>
      </c>
      <c r="AC258" s="86">
        <v>43760</v>
      </c>
      <c r="AD258" s="9">
        <v>1</v>
      </c>
      <c r="AE258" s="86">
        <v>43763</v>
      </c>
      <c r="AF258" s="9">
        <v>1</v>
      </c>
      <c r="AG258" s="68"/>
      <c r="AI258" s="1">
        <f t="shared" si="46"/>
        <v>161727.27272727274</v>
      </c>
      <c r="AJ258" s="1">
        <f t="shared" si="47"/>
        <v>16172.727272727272</v>
      </c>
    </row>
    <row r="259" spans="1:58" s="21" customFormat="1">
      <c r="A259" s="2" t="s">
        <v>255</v>
      </c>
      <c r="B259" s="17" t="s">
        <v>1440</v>
      </c>
      <c r="C259" s="17"/>
      <c r="D259" s="17"/>
      <c r="E259" s="175" t="s">
        <v>1704</v>
      </c>
      <c r="F259" s="45">
        <v>27.251999999999999</v>
      </c>
      <c r="G259" s="45">
        <v>20.155999999999999</v>
      </c>
      <c r="H259" s="45">
        <v>7.0960000000000001</v>
      </c>
      <c r="I259" s="12" t="s">
        <v>1439</v>
      </c>
      <c r="J259" s="91" t="s">
        <v>803</v>
      </c>
      <c r="K259" s="12" t="s">
        <v>1571</v>
      </c>
      <c r="L259" s="9" t="s">
        <v>543</v>
      </c>
      <c r="M259" s="55">
        <v>6322100</v>
      </c>
      <c r="N259" s="69">
        <f t="shared" si="48"/>
        <v>6322.1</v>
      </c>
      <c r="O259" s="53">
        <v>526800</v>
      </c>
      <c r="P259" s="52">
        <f t="shared" si="42"/>
        <v>17560</v>
      </c>
      <c r="Q259" s="1">
        <f t="shared" si="43"/>
        <v>158040</v>
      </c>
      <c r="R259" s="1" t="e">
        <f>VLOOKUP(A259,#REF!,7,0)</f>
        <v>#REF!</v>
      </c>
      <c r="S259" s="1" t="e">
        <f>VLOOKUP(A259,#REF!,8,0)</f>
        <v>#REF!</v>
      </c>
      <c r="T259" s="1" t="e">
        <f t="shared" si="49"/>
        <v>#REF!</v>
      </c>
      <c r="U259" s="13">
        <f t="shared" si="44"/>
        <v>175600</v>
      </c>
      <c r="V259" s="13">
        <f t="shared" si="56"/>
        <v>159640</v>
      </c>
      <c r="W259" s="13">
        <f t="shared" si="56"/>
        <v>15960</v>
      </c>
      <c r="X259" s="13">
        <f t="shared" si="54"/>
        <v>0</v>
      </c>
      <c r="Y259" s="13">
        <f t="shared" si="45"/>
        <v>1439920</v>
      </c>
      <c r="Z259" s="13"/>
      <c r="AA259" s="102" t="s">
        <v>1830</v>
      </c>
      <c r="AB259" s="14" t="s">
        <v>542</v>
      </c>
      <c r="AC259" s="86">
        <v>43759</v>
      </c>
      <c r="AD259" s="9">
        <v>1</v>
      </c>
      <c r="AE259" s="86">
        <v>43762</v>
      </c>
      <c r="AF259" s="9">
        <v>1</v>
      </c>
      <c r="AG259" s="68"/>
      <c r="AI259" s="1">
        <f t="shared" si="46"/>
        <v>159636.36363636365</v>
      </c>
      <c r="AJ259" s="1">
        <f t="shared" si="47"/>
        <v>15963.636363636364</v>
      </c>
    </row>
    <row r="260" spans="1:58" s="48" customFormat="1">
      <c r="A260" s="42" t="s">
        <v>256</v>
      </c>
      <c r="B260" s="45" t="s">
        <v>1159</v>
      </c>
      <c r="C260" s="45" t="s">
        <v>1074</v>
      </c>
      <c r="D260" s="45" t="s">
        <v>1160</v>
      </c>
      <c r="E260" s="174"/>
      <c r="F260" s="45">
        <v>27.251999999999999</v>
      </c>
      <c r="G260" s="45">
        <v>20.155999999999999</v>
      </c>
      <c r="H260" s="45">
        <v>7.0960000000000001</v>
      </c>
      <c r="I260" s="36" t="s">
        <v>1161</v>
      </c>
      <c r="J260" s="91" t="s">
        <v>804</v>
      </c>
      <c r="K260" s="36" t="s">
        <v>1572</v>
      </c>
      <c r="L260" s="9" t="s">
        <v>503</v>
      </c>
      <c r="M260" s="55">
        <v>6157100</v>
      </c>
      <c r="N260" s="69">
        <f t="shared" si="48"/>
        <v>6157.1</v>
      </c>
      <c r="O260" s="53">
        <v>513000</v>
      </c>
      <c r="P260" s="52">
        <f t="shared" ref="P260:P323" si="57">ROUNDDOWN(O260/30,-1)</f>
        <v>17100</v>
      </c>
      <c r="Q260" s="1">
        <f t="shared" ref="Q260:Q323" si="58">O260*0.3</f>
        <v>153900</v>
      </c>
      <c r="R260" s="1" t="e">
        <f>VLOOKUP(A260,#REF!,7,0)</f>
        <v>#REF!</v>
      </c>
      <c r="S260" s="1" t="e">
        <f>VLOOKUP(A260,#REF!,8,0)</f>
        <v>#REF!</v>
      </c>
      <c r="T260" s="1" t="e">
        <f t="shared" si="49"/>
        <v>#REF!</v>
      </c>
      <c r="U260" s="13">
        <f t="shared" ref="U260:U323" si="59">P260+Q260</f>
        <v>171000</v>
      </c>
      <c r="V260" s="13">
        <f t="shared" si="56"/>
        <v>155450</v>
      </c>
      <c r="W260" s="13">
        <f t="shared" si="56"/>
        <v>15550</v>
      </c>
      <c r="X260" s="13">
        <f t="shared" si="54"/>
        <v>0</v>
      </c>
      <c r="Y260" s="61">
        <f t="shared" ref="Y260:Y323" si="60">(Q260*8)+U260</f>
        <v>1402200</v>
      </c>
      <c r="Z260" s="85" t="s">
        <v>1382</v>
      </c>
      <c r="AA260" s="102" t="s">
        <v>1831</v>
      </c>
      <c r="AB260" s="14" t="s">
        <v>502</v>
      </c>
      <c r="AC260" s="86">
        <v>43768</v>
      </c>
      <c r="AD260" s="9">
        <v>1</v>
      </c>
      <c r="AE260" s="86">
        <v>43769</v>
      </c>
      <c r="AF260" s="9">
        <v>1</v>
      </c>
      <c r="AG260" s="68"/>
      <c r="AH260" s="21"/>
      <c r="AI260" s="1">
        <f t="shared" ref="AI260:AI323" si="61">U260-AJ260</f>
        <v>155454.54545454544</v>
      </c>
      <c r="AJ260" s="1">
        <f t="shared" ref="AJ260:AJ323" si="62">U260/11</f>
        <v>15545.454545454546</v>
      </c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1:58" s="48" customFormat="1">
      <c r="A261" s="42" t="s">
        <v>257</v>
      </c>
      <c r="B261" s="45" t="s">
        <v>1652</v>
      </c>
      <c r="C261" s="45" t="s">
        <v>1262</v>
      </c>
      <c r="D261" s="45" t="s">
        <v>1263</v>
      </c>
      <c r="E261" s="174"/>
      <c r="F261" s="45">
        <v>27.251999999999999</v>
      </c>
      <c r="G261" s="45">
        <v>20.155999999999999</v>
      </c>
      <c r="H261" s="45">
        <v>7.0960000000000001</v>
      </c>
      <c r="I261" s="36" t="s">
        <v>1312</v>
      </c>
      <c r="J261" s="91" t="s">
        <v>805</v>
      </c>
      <c r="K261" s="36" t="s">
        <v>1573</v>
      </c>
      <c r="L261" s="9" t="s">
        <v>492</v>
      </c>
      <c r="M261" s="55">
        <v>5937100</v>
      </c>
      <c r="N261" s="69">
        <f t="shared" ref="N261:N324" si="63">M261/1000</f>
        <v>5937.1</v>
      </c>
      <c r="O261" s="53">
        <v>494700</v>
      </c>
      <c r="P261" s="52">
        <f t="shared" si="57"/>
        <v>16490</v>
      </c>
      <c r="Q261" s="1">
        <f t="shared" si="58"/>
        <v>148410</v>
      </c>
      <c r="R261" s="1" t="e">
        <f>VLOOKUP(A261,#REF!,7,0)</f>
        <v>#REF!</v>
      </c>
      <c r="S261" s="1" t="e">
        <f>VLOOKUP(A261,#REF!,8,0)</f>
        <v>#REF!</v>
      </c>
      <c r="T261" s="1" t="e">
        <f t="shared" ref="T261:T324" si="64">Q261-R261-S261</f>
        <v>#REF!</v>
      </c>
      <c r="U261" s="13">
        <f t="shared" si="59"/>
        <v>164900</v>
      </c>
      <c r="V261" s="13">
        <f t="shared" si="56"/>
        <v>149910</v>
      </c>
      <c r="W261" s="13">
        <f t="shared" si="56"/>
        <v>14990</v>
      </c>
      <c r="X261" s="13">
        <f t="shared" si="54"/>
        <v>0</v>
      </c>
      <c r="Y261" s="13">
        <f t="shared" si="60"/>
        <v>1352180</v>
      </c>
      <c r="Z261" s="85" t="s">
        <v>1382</v>
      </c>
      <c r="AA261" s="102" t="s">
        <v>1777</v>
      </c>
      <c r="AB261" s="14" t="s">
        <v>852</v>
      </c>
      <c r="AC261" s="86">
        <v>43760</v>
      </c>
      <c r="AD261" s="9">
        <v>1</v>
      </c>
      <c r="AE261" s="86">
        <v>43763</v>
      </c>
      <c r="AF261" s="9">
        <v>1</v>
      </c>
      <c r="AG261" s="68"/>
      <c r="AH261" s="21"/>
      <c r="AI261" s="1">
        <f t="shared" si="61"/>
        <v>149909.09090909091</v>
      </c>
      <c r="AJ261" s="1">
        <f t="shared" si="62"/>
        <v>14990.90909090909</v>
      </c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1:58" s="48" customFormat="1">
      <c r="A262" s="42" t="s">
        <v>258</v>
      </c>
      <c r="B262" s="45" t="s">
        <v>1116</v>
      </c>
      <c r="C262" s="45" t="s">
        <v>1074</v>
      </c>
      <c r="D262" s="45" t="s">
        <v>1043</v>
      </c>
      <c r="E262" s="174"/>
      <c r="F262" s="45">
        <v>27.251999999999999</v>
      </c>
      <c r="G262" s="45">
        <v>20.155999999999999</v>
      </c>
      <c r="H262" s="45">
        <v>7.0960000000000001</v>
      </c>
      <c r="I262" s="36" t="s">
        <v>1117</v>
      </c>
      <c r="J262" s="91" t="s">
        <v>806</v>
      </c>
      <c r="K262" s="36" t="s">
        <v>1574</v>
      </c>
      <c r="L262" s="9" t="s">
        <v>383</v>
      </c>
      <c r="M262" s="55">
        <v>5772100</v>
      </c>
      <c r="N262" s="69">
        <f t="shared" si="63"/>
        <v>5772.1</v>
      </c>
      <c r="O262" s="53">
        <v>481000</v>
      </c>
      <c r="P262" s="52">
        <f t="shared" si="57"/>
        <v>16030</v>
      </c>
      <c r="Q262" s="1">
        <f t="shared" si="58"/>
        <v>144300</v>
      </c>
      <c r="R262" s="1" t="e">
        <f>VLOOKUP(A262,#REF!,7,0)</f>
        <v>#REF!</v>
      </c>
      <c r="S262" s="1" t="e">
        <f>VLOOKUP(A262,#REF!,8,0)</f>
        <v>#REF!</v>
      </c>
      <c r="T262" s="1" t="e">
        <f t="shared" si="64"/>
        <v>#REF!</v>
      </c>
      <c r="U262" s="13">
        <f t="shared" si="59"/>
        <v>160330</v>
      </c>
      <c r="V262" s="13">
        <v>145760</v>
      </c>
      <c r="W262" s="13">
        <v>14570</v>
      </c>
      <c r="X262" s="13">
        <f t="shared" si="54"/>
        <v>0</v>
      </c>
      <c r="Y262" s="13">
        <f t="shared" si="60"/>
        <v>1314730</v>
      </c>
      <c r="Z262" s="85" t="s">
        <v>1382</v>
      </c>
      <c r="AA262" s="102" t="s">
        <v>1626</v>
      </c>
      <c r="AB262" s="14" t="s">
        <v>382</v>
      </c>
      <c r="AC262" s="86">
        <v>43759</v>
      </c>
      <c r="AD262" s="9">
        <v>1</v>
      </c>
      <c r="AE262" s="86">
        <v>43762</v>
      </c>
      <c r="AF262" s="9">
        <v>1</v>
      </c>
      <c r="AG262" s="68"/>
      <c r="AH262" s="14" t="s">
        <v>583</v>
      </c>
      <c r="AI262" s="1">
        <f t="shared" si="61"/>
        <v>145754.54545454544</v>
      </c>
      <c r="AJ262" s="1">
        <f t="shared" si="62"/>
        <v>14575.454545454546</v>
      </c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1:58" s="48" customFormat="1">
      <c r="A263" s="42" t="s">
        <v>259</v>
      </c>
      <c r="B263" s="45" t="s">
        <v>1116</v>
      </c>
      <c r="C263" s="45" t="s">
        <v>1074</v>
      </c>
      <c r="D263" s="45" t="s">
        <v>1043</v>
      </c>
      <c r="E263" s="174"/>
      <c r="F263" s="45">
        <v>40.623999999999995</v>
      </c>
      <c r="G263" s="45">
        <v>30.045999999999999</v>
      </c>
      <c r="H263" s="45">
        <v>10.577999999999999</v>
      </c>
      <c r="I263" s="36" t="s">
        <v>1117</v>
      </c>
      <c r="J263" s="91" t="s">
        <v>806</v>
      </c>
      <c r="K263" s="36" t="s">
        <v>1574</v>
      </c>
      <c r="L263" s="9" t="s">
        <v>383</v>
      </c>
      <c r="M263" s="55">
        <v>8299600</v>
      </c>
      <c r="N263" s="69">
        <f t="shared" si="63"/>
        <v>8299.6</v>
      </c>
      <c r="O263" s="53">
        <v>691600</v>
      </c>
      <c r="P263" s="52">
        <f t="shared" si="57"/>
        <v>23050</v>
      </c>
      <c r="Q263" s="1">
        <f t="shared" si="58"/>
        <v>207480</v>
      </c>
      <c r="R263" s="1" t="e">
        <f>VLOOKUP(A263,#REF!,7,0)</f>
        <v>#REF!</v>
      </c>
      <c r="S263" s="1" t="e">
        <f>VLOOKUP(A263,#REF!,8,0)</f>
        <v>#REF!</v>
      </c>
      <c r="T263" s="1" t="e">
        <f t="shared" si="64"/>
        <v>#REF!</v>
      </c>
      <c r="U263" s="13">
        <f t="shared" si="59"/>
        <v>230530</v>
      </c>
      <c r="V263" s="13">
        <v>209580</v>
      </c>
      <c r="W263" s="13">
        <v>20950</v>
      </c>
      <c r="X263" s="13">
        <f t="shared" si="54"/>
        <v>0</v>
      </c>
      <c r="Y263" s="13">
        <f t="shared" si="60"/>
        <v>1890370</v>
      </c>
      <c r="Z263" s="85" t="s">
        <v>1382</v>
      </c>
      <c r="AA263" s="102" t="s">
        <v>1626</v>
      </c>
      <c r="AB263" s="14" t="s">
        <v>382</v>
      </c>
      <c r="AC263" s="86">
        <v>43759</v>
      </c>
      <c r="AD263" s="9">
        <v>1</v>
      </c>
      <c r="AE263" s="86">
        <v>43762</v>
      </c>
      <c r="AF263" s="9">
        <v>1</v>
      </c>
      <c r="AG263" s="68"/>
      <c r="AH263" s="14" t="s">
        <v>583</v>
      </c>
      <c r="AI263" s="1">
        <f t="shared" si="61"/>
        <v>209572.72727272726</v>
      </c>
      <c r="AJ263" s="1">
        <f t="shared" si="62"/>
        <v>20957.272727272728</v>
      </c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1:58" s="48" customFormat="1">
      <c r="A264" s="42" t="s">
        <v>260</v>
      </c>
      <c r="B264" s="45" t="s">
        <v>1093</v>
      </c>
      <c r="C264" s="45" t="s">
        <v>1074</v>
      </c>
      <c r="D264" s="45" t="s">
        <v>1052</v>
      </c>
      <c r="E264" s="174"/>
      <c r="F264" s="45">
        <v>27.251999999999999</v>
      </c>
      <c r="G264" s="45">
        <v>20.155999999999999</v>
      </c>
      <c r="H264" s="45">
        <v>7.0960000000000001</v>
      </c>
      <c r="I264" s="36" t="s">
        <v>1094</v>
      </c>
      <c r="J264" s="91" t="s">
        <v>707</v>
      </c>
      <c r="K264" s="36" t="s">
        <v>706</v>
      </c>
      <c r="L264" s="9" t="s">
        <v>709</v>
      </c>
      <c r="M264" s="55">
        <v>9457100</v>
      </c>
      <c r="N264" s="69">
        <f t="shared" si="63"/>
        <v>9457.1</v>
      </c>
      <c r="O264" s="53">
        <v>788000</v>
      </c>
      <c r="P264" s="52">
        <f t="shared" si="57"/>
        <v>26260</v>
      </c>
      <c r="Q264" s="1">
        <f t="shared" si="58"/>
        <v>236400</v>
      </c>
      <c r="R264" s="1" t="e">
        <f>VLOOKUP(A264,#REF!,7,0)</f>
        <v>#REF!</v>
      </c>
      <c r="S264" s="1" t="e">
        <f>VLOOKUP(A264,#REF!,8,0)</f>
        <v>#REF!</v>
      </c>
      <c r="T264" s="1" t="e">
        <f t="shared" si="64"/>
        <v>#REF!</v>
      </c>
      <c r="U264" s="13">
        <f t="shared" si="59"/>
        <v>262660</v>
      </c>
      <c r="V264" s="13">
        <f t="shared" si="56"/>
        <v>238780</v>
      </c>
      <c r="W264" s="13">
        <f t="shared" si="56"/>
        <v>23880</v>
      </c>
      <c r="X264" s="13">
        <f t="shared" si="54"/>
        <v>0</v>
      </c>
      <c r="Y264" s="61">
        <f t="shared" si="60"/>
        <v>2153860</v>
      </c>
      <c r="Z264" s="85" t="s">
        <v>1382</v>
      </c>
      <c r="AA264" s="102" t="s">
        <v>1777</v>
      </c>
      <c r="AB264" s="14" t="s">
        <v>708</v>
      </c>
      <c r="AC264" s="86">
        <v>43768</v>
      </c>
      <c r="AD264" s="9">
        <v>1</v>
      </c>
      <c r="AE264" s="86">
        <v>43769</v>
      </c>
      <c r="AF264" s="9">
        <v>1</v>
      </c>
      <c r="AG264" s="68"/>
      <c r="AH264" s="21"/>
      <c r="AI264" s="1">
        <f t="shared" si="61"/>
        <v>238781.81818181818</v>
      </c>
      <c r="AJ264" s="1">
        <f t="shared" si="62"/>
        <v>23878.18181818182</v>
      </c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1:58" s="48" customFormat="1">
      <c r="A265" s="42" t="s">
        <v>261</v>
      </c>
      <c r="B265" s="45" t="s">
        <v>1142</v>
      </c>
      <c r="C265" s="45" t="s">
        <v>1074</v>
      </c>
      <c r="D265" s="45" t="s">
        <v>1043</v>
      </c>
      <c r="E265" s="174"/>
      <c r="F265" s="45">
        <v>27.251999999999999</v>
      </c>
      <c r="G265" s="45">
        <v>20.155999999999999</v>
      </c>
      <c r="H265" s="45">
        <v>7.0960000000000001</v>
      </c>
      <c r="I265" s="36" t="s">
        <v>1143</v>
      </c>
      <c r="J265" s="9" t="s">
        <v>1002</v>
      </c>
      <c r="K265" s="36" t="s">
        <v>1001</v>
      </c>
      <c r="L265" s="9" t="s">
        <v>1004</v>
      </c>
      <c r="M265" s="55">
        <v>9457100</v>
      </c>
      <c r="N265" s="69">
        <f t="shared" si="63"/>
        <v>9457.1</v>
      </c>
      <c r="O265" s="53">
        <v>788000</v>
      </c>
      <c r="P265" s="52">
        <f t="shared" si="57"/>
        <v>26260</v>
      </c>
      <c r="Q265" s="1">
        <f t="shared" si="58"/>
        <v>236400</v>
      </c>
      <c r="R265" s="1" t="e">
        <f>VLOOKUP(A265,#REF!,7,0)</f>
        <v>#REF!</v>
      </c>
      <c r="S265" s="1" t="e">
        <f>VLOOKUP(A265,#REF!,8,0)</f>
        <v>#REF!</v>
      </c>
      <c r="T265" s="1" t="e">
        <f t="shared" si="64"/>
        <v>#REF!</v>
      </c>
      <c r="U265" s="13">
        <f t="shared" si="59"/>
        <v>262660</v>
      </c>
      <c r="V265" s="13">
        <f t="shared" si="56"/>
        <v>238780</v>
      </c>
      <c r="W265" s="13">
        <f t="shared" si="56"/>
        <v>23880</v>
      </c>
      <c r="X265" s="13">
        <f t="shared" si="54"/>
        <v>0</v>
      </c>
      <c r="Y265" s="61">
        <f t="shared" si="60"/>
        <v>2153860</v>
      </c>
      <c r="Z265" s="85" t="s">
        <v>1382</v>
      </c>
      <c r="AA265" s="102" t="s">
        <v>1832</v>
      </c>
      <c r="AB265" s="14" t="s">
        <v>1003</v>
      </c>
      <c r="AC265" s="86">
        <v>43768</v>
      </c>
      <c r="AD265" s="9">
        <v>1</v>
      </c>
      <c r="AE265" s="86">
        <v>43769</v>
      </c>
      <c r="AF265" s="9">
        <v>1</v>
      </c>
      <c r="AG265" s="68"/>
      <c r="AH265" s="21"/>
      <c r="AI265" s="1">
        <f t="shared" si="61"/>
        <v>238781.81818181818</v>
      </c>
      <c r="AJ265" s="1">
        <f t="shared" si="62"/>
        <v>23878.18181818182</v>
      </c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1:58" s="48" customFormat="1">
      <c r="A266" s="42" t="s">
        <v>262</v>
      </c>
      <c r="B266" s="45" t="s">
        <v>1172</v>
      </c>
      <c r="C266" s="45" t="s">
        <v>1705</v>
      </c>
      <c r="D266" s="45" t="s">
        <v>1041</v>
      </c>
      <c r="E266" s="174"/>
      <c r="F266" s="45">
        <v>27.251999999999999</v>
      </c>
      <c r="G266" s="45">
        <v>20.155999999999999</v>
      </c>
      <c r="H266" s="45">
        <v>7.0960000000000001</v>
      </c>
      <c r="I266" s="36" t="s">
        <v>1173</v>
      </c>
      <c r="J266" s="91" t="s">
        <v>1026</v>
      </c>
      <c r="K266" s="36" t="s">
        <v>1575</v>
      </c>
      <c r="L266" s="9" t="s">
        <v>495</v>
      </c>
      <c r="M266" s="55">
        <v>9457100</v>
      </c>
      <c r="N266" s="69">
        <f t="shared" si="63"/>
        <v>9457.1</v>
      </c>
      <c r="O266" s="53">
        <v>788000</v>
      </c>
      <c r="P266" s="52">
        <f t="shared" si="57"/>
        <v>26260</v>
      </c>
      <c r="Q266" s="1">
        <f t="shared" si="58"/>
        <v>236400</v>
      </c>
      <c r="R266" s="1" t="e">
        <f>VLOOKUP(A266,#REF!,7,0)</f>
        <v>#REF!</v>
      </c>
      <c r="S266" s="1" t="e">
        <f>VLOOKUP(A266,#REF!,8,0)</f>
        <v>#REF!</v>
      </c>
      <c r="T266" s="1" t="e">
        <f t="shared" si="64"/>
        <v>#REF!</v>
      </c>
      <c r="U266" s="13">
        <f t="shared" si="59"/>
        <v>262660</v>
      </c>
      <c r="V266" s="13">
        <f t="shared" si="56"/>
        <v>238780</v>
      </c>
      <c r="W266" s="13">
        <f t="shared" si="56"/>
        <v>23880</v>
      </c>
      <c r="X266" s="13">
        <f t="shared" si="54"/>
        <v>0</v>
      </c>
      <c r="Y266" s="13">
        <f t="shared" si="60"/>
        <v>2153860</v>
      </c>
      <c r="Z266" s="85" t="s">
        <v>1382</v>
      </c>
      <c r="AA266" s="102" t="s">
        <v>1833</v>
      </c>
      <c r="AB266" s="14" t="s">
        <v>494</v>
      </c>
      <c r="AC266" s="86">
        <v>43767</v>
      </c>
      <c r="AD266" s="9">
        <v>1</v>
      </c>
      <c r="AE266" s="86">
        <v>43768</v>
      </c>
      <c r="AF266" s="9">
        <v>1</v>
      </c>
      <c r="AG266" s="68"/>
      <c r="AH266" s="21"/>
      <c r="AI266" s="1">
        <f t="shared" si="61"/>
        <v>238781.81818181818</v>
      </c>
      <c r="AJ266" s="1">
        <f t="shared" si="62"/>
        <v>23878.18181818182</v>
      </c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1:58" s="48" customFormat="1">
      <c r="A267" s="42" t="s">
        <v>263</v>
      </c>
      <c r="B267" s="45" t="s">
        <v>1653</v>
      </c>
      <c r="C267" s="45" t="s">
        <v>1074</v>
      </c>
      <c r="D267" s="45" t="s">
        <v>1043</v>
      </c>
      <c r="E267" s="174"/>
      <c r="F267" s="45">
        <v>27.251999999999999</v>
      </c>
      <c r="G267" s="45">
        <v>20.155999999999999</v>
      </c>
      <c r="H267" s="45">
        <v>7.0960000000000001</v>
      </c>
      <c r="I267" s="36" t="s">
        <v>1138</v>
      </c>
      <c r="J267" s="91" t="s">
        <v>1027</v>
      </c>
      <c r="K267" s="36" t="s">
        <v>1576</v>
      </c>
      <c r="L267" s="9" t="s">
        <v>453</v>
      </c>
      <c r="M267" s="55">
        <v>9457100</v>
      </c>
      <c r="N267" s="69">
        <f t="shared" si="63"/>
        <v>9457.1</v>
      </c>
      <c r="O267" s="53">
        <v>788000</v>
      </c>
      <c r="P267" s="52">
        <f t="shared" si="57"/>
        <v>26260</v>
      </c>
      <c r="Q267" s="1">
        <f t="shared" si="58"/>
        <v>236400</v>
      </c>
      <c r="R267" s="1" t="e">
        <f>VLOOKUP(A267,#REF!,7,0)</f>
        <v>#REF!</v>
      </c>
      <c r="S267" s="1" t="e">
        <f>VLOOKUP(A267,#REF!,8,0)</f>
        <v>#REF!</v>
      </c>
      <c r="T267" s="1" t="e">
        <f t="shared" si="64"/>
        <v>#REF!</v>
      </c>
      <c r="U267" s="13">
        <f t="shared" si="59"/>
        <v>262660</v>
      </c>
      <c r="V267" s="13">
        <f t="shared" si="56"/>
        <v>238780</v>
      </c>
      <c r="W267" s="13">
        <f t="shared" si="56"/>
        <v>23880</v>
      </c>
      <c r="X267" s="13">
        <f t="shared" si="54"/>
        <v>0</v>
      </c>
      <c r="Y267" s="13">
        <f t="shared" si="60"/>
        <v>2153860</v>
      </c>
      <c r="Z267" s="85" t="s">
        <v>1382</v>
      </c>
      <c r="AA267" s="102" t="s">
        <v>1777</v>
      </c>
      <c r="AB267" s="14" t="s">
        <v>452</v>
      </c>
      <c r="AC267" s="86">
        <v>43767</v>
      </c>
      <c r="AD267" s="9">
        <v>1</v>
      </c>
      <c r="AE267" s="86">
        <v>43768</v>
      </c>
      <c r="AF267" s="9">
        <v>1</v>
      </c>
      <c r="AG267" s="68"/>
      <c r="AH267" s="21"/>
      <c r="AI267" s="1">
        <f t="shared" si="61"/>
        <v>238781.81818181818</v>
      </c>
      <c r="AJ267" s="1">
        <f t="shared" si="62"/>
        <v>23878.18181818182</v>
      </c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1:58" s="21" customFormat="1">
      <c r="A268" s="2" t="s">
        <v>264</v>
      </c>
      <c r="B268" s="17" t="s">
        <v>1442</v>
      </c>
      <c r="C268" s="17" t="s">
        <v>1705</v>
      </c>
      <c r="D268" s="17" t="s">
        <v>1710</v>
      </c>
      <c r="E268" s="175"/>
      <c r="F268" s="45">
        <v>27.251999999999999</v>
      </c>
      <c r="G268" s="45">
        <v>20.155999999999999</v>
      </c>
      <c r="H268" s="45">
        <v>7.0960000000000001</v>
      </c>
      <c r="I268" s="12" t="s">
        <v>1441</v>
      </c>
      <c r="J268" s="9" t="s">
        <v>923</v>
      </c>
      <c r="K268" s="12" t="s">
        <v>922</v>
      </c>
      <c r="L268" s="9" t="s">
        <v>925</v>
      </c>
      <c r="M268" s="55">
        <v>9457100</v>
      </c>
      <c r="N268" s="69">
        <f t="shared" si="63"/>
        <v>9457.1</v>
      </c>
      <c r="O268" s="53">
        <v>788000</v>
      </c>
      <c r="P268" s="52">
        <f t="shared" si="57"/>
        <v>26260</v>
      </c>
      <c r="Q268" s="1">
        <f t="shared" si="58"/>
        <v>236400</v>
      </c>
      <c r="R268" s="1" t="e">
        <f>VLOOKUP(A268,#REF!,7,0)</f>
        <v>#REF!</v>
      </c>
      <c r="S268" s="1" t="e">
        <f>VLOOKUP(A268,#REF!,8,0)</f>
        <v>#REF!</v>
      </c>
      <c r="T268" s="1" t="e">
        <f t="shared" si="64"/>
        <v>#REF!</v>
      </c>
      <c r="U268" s="13">
        <f t="shared" si="59"/>
        <v>262660</v>
      </c>
      <c r="V268" s="13">
        <f>ROUNDUP(AI268,-1)</f>
        <v>238790</v>
      </c>
      <c r="W268" s="13">
        <f>ROUNDDOWN(AJ268,-1)</f>
        <v>23870</v>
      </c>
      <c r="X268" s="13">
        <f t="shared" si="54"/>
        <v>0</v>
      </c>
      <c r="Y268" s="13">
        <f t="shared" si="60"/>
        <v>2153860</v>
      </c>
      <c r="Z268" s="13"/>
      <c r="AA268" s="102" t="s">
        <v>1777</v>
      </c>
      <c r="AB268" s="14" t="s">
        <v>924</v>
      </c>
      <c r="AC268" s="86">
        <v>43762</v>
      </c>
      <c r="AD268" s="9">
        <v>1</v>
      </c>
      <c r="AE268" s="86">
        <v>43766</v>
      </c>
      <c r="AF268" s="9">
        <v>1</v>
      </c>
      <c r="AG268" s="68"/>
      <c r="AI268" s="1">
        <f t="shared" si="61"/>
        <v>238781.81818181818</v>
      </c>
      <c r="AJ268" s="1">
        <f t="shared" si="62"/>
        <v>23878.18181818182</v>
      </c>
    </row>
    <row r="269" spans="1:58" s="48" customFormat="1">
      <c r="A269" s="42" t="s">
        <v>265</v>
      </c>
      <c r="B269" s="45" t="s">
        <v>1042</v>
      </c>
      <c r="C269" s="45" t="s">
        <v>1074</v>
      </c>
      <c r="D269" s="45" t="s">
        <v>1043</v>
      </c>
      <c r="E269" s="174"/>
      <c r="F269" s="45">
        <v>27.251999999999999</v>
      </c>
      <c r="G269" s="45">
        <v>20.155999999999999</v>
      </c>
      <c r="H269" s="45">
        <v>7.0960000000000001</v>
      </c>
      <c r="I269" s="36" t="s">
        <v>1044</v>
      </c>
      <c r="J269" s="91" t="s">
        <v>807</v>
      </c>
      <c r="K269" s="36" t="s">
        <v>1577</v>
      </c>
      <c r="L269" s="9" t="s">
        <v>468</v>
      </c>
      <c r="M269" s="55">
        <v>9457100</v>
      </c>
      <c r="N269" s="69">
        <f t="shared" si="63"/>
        <v>9457.1</v>
      </c>
      <c r="O269" s="53">
        <v>788000</v>
      </c>
      <c r="P269" s="52">
        <f t="shared" si="57"/>
        <v>26260</v>
      </c>
      <c r="Q269" s="1">
        <f t="shared" si="58"/>
        <v>236400</v>
      </c>
      <c r="R269" s="1" t="e">
        <f>VLOOKUP(A269,#REF!,7,0)</f>
        <v>#REF!</v>
      </c>
      <c r="S269" s="1" t="e">
        <f>VLOOKUP(A269,#REF!,8,0)</f>
        <v>#REF!</v>
      </c>
      <c r="T269" s="1" t="e">
        <f t="shared" si="64"/>
        <v>#REF!</v>
      </c>
      <c r="U269" s="13">
        <f t="shared" si="59"/>
        <v>262660</v>
      </c>
      <c r="V269" s="13">
        <f t="shared" ref="V269:W281" si="65">ROUND(AI269,-1)</f>
        <v>238780</v>
      </c>
      <c r="W269" s="13">
        <f t="shared" si="65"/>
        <v>23880</v>
      </c>
      <c r="X269" s="13">
        <f t="shared" si="54"/>
        <v>0</v>
      </c>
      <c r="Y269" s="13">
        <f t="shared" si="60"/>
        <v>2153860</v>
      </c>
      <c r="Z269" s="85" t="s">
        <v>1382</v>
      </c>
      <c r="AA269" s="102" t="s">
        <v>1834</v>
      </c>
      <c r="AB269" s="14" t="s">
        <v>467</v>
      </c>
      <c r="AC269" s="86">
        <v>43753</v>
      </c>
      <c r="AD269" s="9">
        <v>1</v>
      </c>
      <c r="AE269" s="86">
        <v>43761</v>
      </c>
      <c r="AF269" s="9">
        <v>1</v>
      </c>
      <c r="AG269" s="68"/>
      <c r="AH269" s="21"/>
      <c r="AI269" s="1">
        <f t="shared" si="61"/>
        <v>238781.81818181818</v>
      </c>
      <c r="AJ269" s="1">
        <f t="shared" si="62"/>
        <v>23878.18181818182</v>
      </c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1:58" s="21" customFormat="1">
      <c r="A270" s="41" t="s">
        <v>266</v>
      </c>
      <c r="B270" s="17" t="s">
        <v>1654</v>
      </c>
      <c r="C270" s="17" t="s">
        <v>1474</v>
      </c>
      <c r="D270" s="17" t="s">
        <v>1475</v>
      </c>
      <c r="E270" s="175"/>
      <c r="F270" s="45">
        <v>27.251999999999999</v>
      </c>
      <c r="G270" s="45">
        <v>20.155999999999999</v>
      </c>
      <c r="H270" s="45">
        <v>7.0960000000000001</v>
      </c>
      <c r="I270" s="12" t="s">
        <v>1473</v>
      </c>
      <c r="J270" s="91" t="s">
        <v>711</v>
      </c>
      <c r="K270" s="12" t="s">
        <v>710</v>
      </c>
      <c r="L270" s="9" t="s">
        <v>713</v>
      </c>
      <c r="M270" s="55">
        <v>9457100</v>
      </c>
      <c r="N270" s="69">
        <f t="shared" si="63"/>
        <v>9457.1</v>
      </c>
      <c r="O270" s="53">
        <v>788000</v>
      </c>
      <c r="P270" s="52">
        <f t="shared" si="57"/>
        <v>26260</v>
      </c>
      <c r="Q270" s="1">
        <f t="shared" si="58"/>
        <v>236400</v>
      </c>
      <c r="R270" s="1" t="e">
        <f>VLOOKUP(A270,#REF!,7,0)</f>
        <v>#REF!</v>
      </c>
      <c r="S270" s="1" t="e">
        <f>VLOOKUP(A270,#REF!,8,0)</f>
        <v>#REF!</v>
      </c>
      <c r="T270" s="1" t="e">
        <f t="shared" si="64"/>
        <v>#REF!</v>
      </c>
      <c r="U270" s="13">
        <f t="shared" si="59"/>
        <v>262660</v>
      </c>
      <c r="V270" s="13">
        <f t="shared" si="65"/>
        <v>238780</v>
      </c>
      <c r="W270" s="13">
        <f t="shared" si="65"/>
        <v>23880</v>
      </c>
      <c r="X270" s="13">
        <f t="shared" si="54"/>
        <v>0</v>
      </c>
      <c r="Y270" s="13">
        <f t="shared" si="60"/>
        <v>2153860</v>
      </c>
      <c r="Z270" s="13"/>
      <c r="AA270" s="102" t="s">
        <v>1626</v>
      </c>
      <c r="AB270" s="14" t="s">
        <v>712</v>
      </c>
      <c r="AC270" s="86">
        <v>43767</v>
      </c>
      <c r="AD270" s="9">
        <v>1</v>
      </c>
      <c r="AE270" s="86">
        <v>43768</v>
      </c>
      <c r="AF270" s="9">
        <v>1</v>
      </c>
      <c r="AG270" s="68"/>
      <c r="AI270" s="1">
        <f t="shared" si="61"/>
        <v>238781.81818181818</v>
      </c>
      <c r="AJ270" s="1">
        <f t="shared" si="62"/>
        <v>23878.18181818182</v>
      </c>
    </row>
    <row r="271" spans="1:58" s="48" customFormat="1">
      <c r="A271" s="42" t="s">
        <v>267</v>
      </c>
      <c r="B271" s="45" t="s">
        <v>1654</v>
      </c>
      <c r="C271" s="45" t="s">
        <v>1074</v>
      </c>
      <c r="D271" s="45" t="s">
        <v>1043</v>
      </c>
      <c r="E271" s="174"/>
      <c r="F271" s="45">
        <v>27.251999999999999</v>
      </c>
      <c r="G271" s="45">
        <v>20.155999999999999</v>
      </c>
      <c r="H271" s="45">
        <v>7.0960000000000001</v>
      </c>
      <c r="I271" s="36" t="s">
        <v>1190</v>
      </c>
      <c r="J271" s="9" t="s">
        <v>927</v>
      </c>
      <c r="K271" s="36" t="s">
        <v>926</v>
      </c>
      <c r="L271" s="9" t="s">
        <v>929</v>
      </c>
      <c r="M271" s="55">
        <v>9457100</v>
      </c>
      <c r="N271" s="69">
        <f t="shared" si="63"/>
        <v>9457.1</v>
      </c>
      <c r="O271" s="53">
        <v>788000</v>
      </c>
      <c r="P271" s="52">
        <f t="shared" si="57"/>
        <v>26260</v>
      </c>
      <c r="Q271" s="1">
        <f t="shared" si="58"/>
        <v>236400</v>
      </c>
      <c r="R271" s="1" t="e">
        <f>VLOOKUP(A271,#REF!,7,0)</f>
        <v>#REF!</v>
      </c>
      <c r="S271" s="1" t="e">
        <f>VLOOKUP(A271,#REF!,8,0)</f>
        <v>#REF!</v>
      </c>
      <c r="T271" s="1" t="e">
        <f t="shared" si="64"/>
        <v>#REF!</v>
      </c>
      <c r="U271" s="13">
        <f t="shared" si="59"/>
        <v>262660</v>
      </c>
      <c r="V271" s="13">
        <f t="shared" si="65"/>
        <v>238780</v>
      </c>
      <c r="W271" s="13">
        <f t="shared" si="65"/>
        <v>23880</v>
      </c>
      <c r="X271" s="13">
        <f t="shared" si="54"/>
        <v>0</v>
      </c>
      <c r="Y271" s="13">
        <f t="shared" si="60"/>
        <v>2153860</v>
      </c>
      <c r="Z271" s="85" t="s">
        <v>1382</v>
      </c>
      <c r="AA271" s="102"/>
      <c r="AB271" s="14" t="s">
        <v>928</v>
      </c>
      <c r="AC271" s="86">
        <v>43767</v>
      </c>
      <c r="AD271" s="9">
        <v>1</v>
      </c>
      <c r="AE271" s="86">
        <v>43768</v>
      </c>
      <c r="AF271" s="9">
        <v>1</v>
      </c>
      <c r="AG271" s="68"/>
      <c r="AH271" s="21"/>
      <c r="AI271" s="1">
        <f t="shared" si="61"/>
        <v>238781.81818181818</v>
      </c>
      <c r="AJ271" s="1">
        <f t="shared" si="62"/>
        <v>23878.18181818182</v>
      </c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1:58" s="48" customFormat="1">
      <c r="A272" s="42" t="s">
        <v>268</v>
      </c>
      <c r="B272" s="45" t="s">
        <v>1337</v>
      </c>
      <c r="C272" s="45" t="s">
        <v>1096</v>
      </c>
      <c r="D272" s="45" t="s">
        <v>1263</v>
      </c>
      <c r="E272" s="174"/>
      <c r="F272" s="45">
        <v>27.251999999999999</v>
      </c>
      <c r="G272" s="45">
        <v>20.155999999999999</v>
      </c>
      <c r="H272" s="45">
        <v>7.0960000000000001</v>
      </c>
      <c r="I272" s="36" t="s">
        <v>1338</v>
      </c>
      <c r="J272" s="91" t="s">
        <v>808</v>
      </c>
      <c r="K272" s="36" t="s">
        <v>1578</v>
      </c>
      <c r="L272" s="9" t="s">
        <v>477</v>
      </c>
      <c r="M272" s="55">
        <v>9457100</v>
      </c>
      <c r="N272" s="69">
        <f t="shared" si="63"/>
        <v>9457.1</v>
      </c>
      <c r="O272" s="53">
        <v>788000</v>
      </c>
      <c r="P272" s="52">
        <f t="shared" si="57"/>
        <v>26260</v>
      </c>
      <c r="Q272" s="1">
        <f t="shared" si="58"/>
        <v>236400</v>
      </c>
      <c r="R272" s="1" t="e">
        <f>VLOOKUP(A272,#REF!,7,0)</f>
        <v>#REF!</v>
      </c>
      <c r="S272" s="1" t="e">
        <f>VLOOKUP(A272,#REF!,8,0)</f>
        <v>#REF!</v>
      </c>
      <c r="T272" s="1" t="e">
        <f t="shared" si="64"/>
        <v>#REF!</v>
      </c>
      <c r="U272" s="13">
        <f t="shared" si="59"/>
        <v>262660</v>
      </c>
      <c r="V272" s="13">
        <f t="shared" si="65"/>
        <v>238780</v>
      </c>
      <c r="W272" s="13">
        <f t="shared" si="65"/>
        <v>23880</v>
      </c>
      <c r="X272" s="13">
        <f t="shared" si="54"/>
        <v>0</v>
      </c>
      <c r="Y272" s="13">
        <f t="shared" si="60"/>
        <v>2153860</v>
      </c>
      <c r="Z272" s="85" t="s">
        <v>1382</v>
      </c>
      <c r="AA272" s="102" t="s">
        <v>1626</v>
      </c>
      <c r="AB272" s="14" t="s">
        <v>476</v>
      </c>
      <c r="AC272" s="86">
        <v>43766</v>
      </c>
      <c r="AD272" s="9">
        <v>1</v>
      </c>
      <c r="AE272" s="86">
        <v>43767</v>
      </c>
      <c r="AF272" s="9">
        <v>1</v>
      </c>
      <c r="AG272" s="68"/>
      <c r="AH272" s="21"/>
      <c r="AI272" s="1">
        <f t="shared" si="61"/>
        <v>238781.81818181818</v>
      </c>
      <c r="AJ272" s="1">
        <f t="shared" si="62"/>
        <v>23878.18181818182</v>
      </c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1:58" s="48" customFormat="1">
      <c r="A273" s="42" t="s">
        <v>269</v>
      </c>
      <c r="B273" s="45" t="s">
        <v>1319</v>
      </c>
      <c r="C273" s="45" t="s">
        <v>1262</v>
      </c>
      <c r="D273" s="45" t="s">
        <v>1320</v>
      </c>
      <c r="E273" s="174"/>
      <c r="F273" s="45">
        <v>27.251999999999999</v>
      </c>
      <c r="G273" s="45">
        <v>20.155999999999999</v>
      </c>
      <c r="H273" s="45">
        <v>7.0960000000000001</v>
      </c>
      <c r="I273" s="36" t="s">
        <v>1321</v>
      </c>
      <c r="J273" s="91" t="s">
        <v>809</v>
      </c>
      <c r="K273" s="36" t="s">
        <v>1579</v>
      </c>
      <c r="L273" s="9" t="s">
        <v>561</v>
      </c>
      <c r="M273" s="55">
        <v>9457100</v>
      </c>
      <c r="N273" s="69">
        <f t="shared" si="63"/>
        <v>9457.1</v>
      </c>
      <c r="O273" s="53">
        <v>788000</v>
      </c>
      <c r="P273" s="52">
        <f t="shared" si="57"/>
        <v>26260</v>
      </c>
      <c r="Q273" s="1">
        <f t="shared" si="58"/>
        <v>236400</v>
      </c>
      <c r="R273" s="1" t="e">
        <f>VLOOKUP(A273,#REF!,7,0)</f>
        <v>#REF!</v>
      </c>
      <c r="S273" s="1" t="e">
        <f>VLOOKUP(A273,#REF!,8,0)</f>
        <v>#REF!</v>
      </c>
      <c r="T273" s="1" t="e">
        <f t="shared" si="64"/>
        <v>#REF!</v>
      </c>
      <c r="U273" s="13">
        <f t="shared" si="59"/>
        <v>262660</v>
      </c>
      <c r="V273" s="13">
        <f t="shared" si="65"/>
        <v>238780</v>
      </c>
      <c r="W273" s="13">
        <f t="shared" si="65"/>
        <v>23880</v>
      </c>
      <c r="X273" s="13">
        <f t="shared" si="54"/>
        <v>0</v>
      </c>
      <c r="Y273" s="13">
        <f t="shared" si="60"/>
        <v>2153860</v>
      </c>
      <c r="Z273" s="85" t="s">
        <v>1382</v>
      </c>
      <c r="AA273" s="102" t="s">
        <v>1626</v>
      </c>
      <c r="AB273" s="14" t="s">
        <v>376</v>
      </c>
      <c r="AC273" s="86">
        <v>43760</v>
      </c>
      <c r="AD273" s="9">
        <v>1</v>
      </c>
      <c r="AE273" s="86">
        <v>43763</v>
      </c>
      <c r="AF273" s="9">
        <v>1</v>
      </c>
      <c r="AG273" s="68"/>
      <c r="AH273" s="14" t="s">
        <v>581</v>
      </c>
      <c r="AI273" s="1">
        <f t="shared" si="61"/>
        <v>238781.81818181818</v>
      </c>
      <c r="AJ273" s="1">
        <f t="shared" si="62"/>
        <v>23878.18181818182</v>
      </c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1:58" s="48" customFormat="1">
      <c r="A274" s="42" t="s">
        <v>270</v>
      </c>
      <c r="B274" s="45" t="s">
        <v>1319</v>
      </c>
      <c r="C274" s="45" t="s">
        <v>1262</v>
      </c>
      <c r="D274" s="45" t="s">
        <v>1320</v>
      </c>
      <c r="E274" s="174"/>
      <c r="F274" s="45">
        <v>27.251999999999999</v>
      </c>
      <c r="G274" s="45">
        <v>20.155999999999999</v>
      </c>
      <c r="H274" s="45">
        <v>7.0960000000000001</v>
      </c>
      <c r="I274" s="36" t="s">
        <v>1321</v>
      </c>
      <c r="J274" s="91" t="s">
        <v>809</v>
      </c>
      <c r="K274" s="36" t="s">
        <v>1579</v>
      </c>
      <c r="L274" s="9" t="s">
        <v>561</v>
      </c>
      <c r="M274" s="55">
        <v>9457100</v>
      </c>
      <c r="N274" s="69">
        <f t="shared" si="63"/>
        <v>9457.1</v>
      </c>
      <c r="O274" s="53">
        <v>788000</v>
      </c>
      <c r="P274" s="52">
        <f t="shared" si="57"/>
        <v>26260</v>
      </c>
      <c r="Q274" s="1">
        <f t="shared" si="58"/>
        <v>236400</v>
      </c>
      <c r="R274" s="1" t="e">
        <f>VLOOKUP(A274,#REF!,7,0)</f>
        <v>#REF!</v>
      </c>
      <c r="S274" s="1" t="e">
        <f>VLOOKUP(A274,#REF!,8,0)</f>
        <v>#REF!</v>
      </c>
      <c r="T274" s="1" t="e">
        <f t="shared" si="64"/>
        <v>#REF!</v>
      </c>
      <c r="U274" s="13">
        <f t="shared" si="59"/>
        <v>262660</v>
      </c>
      <c r="V274" s="13">
        <f t="shared" si="65"/>
        <v>238780</v>
      </c>
      <c r="W274" s="13">
        <f t="shared" si="65"/>
        <v>23880</v>
      </c>
      <c r="X274" s="13">
        <f t="shared" si="54"/>
        <v>0</v>
      </c>
      <c r="Y274" s="13">
        <f t="shared" si="60"/>
        <v>2153860</v>
      </c>
      <c r="Z274" s="85" t="s">
        <v>1382</v>
      </c>
      <c r="AA274" s="102"/>
      <c r="AB274" s="14" t="s">
        <v>376</v>
      </c>
      <c r="AC274" s="86">
        <v>43760</v>
      </c>
      <c r="AD274" s="9">
        <v>1</v>
      </c>
      <c r="AE274" s="86">
        <v>43763</v>
      </c>
      <c r="AF274" s="9">
        <v>1</v>
      </c>
      <c r="AG274" s="68"/>
      <c r="AH274" s="21"/>
      <c r="AI274" s="1">
        <f t="shared" si="61"/>
        <v>238781.81818181818</v>
      </c>
      <c r="AJ274" s="1">
        <f t="shared" si="62"/>
        <v>23878.18181818182</v>
      </c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1:58" s="48" customFormat="1">
      <c r="A275" s="42" t="s">
        <v>271</v>
      </c>
      <c r="B275" s="45" t="s">
        <v>1328</v>
      </c>
      <c r="C275" s="45" t="s">
        <v>1262</v>
      </c>
      <c r="D275" s="45" t="s">
        <v>1329</v>
      </c>
      <c r="E275" s="174"/>
      <c r="F275" s="45">
        <v>40.623999999999995</v>
      </c>
      <c r="G275" s="45">
        <v>30.045999999999999</v>
      </c>
      <c r="H275" s="45">
        <v>10.577999999999999</v>
      </c>
      <c r="I275" s="36" t="s">
        <v>1330</v>
      </c>
      <c r="J275" s="91" t="s">
        <v>810</v>
      </c>
      <c r="K275" s="36" t="s">
        <v>1580</v>
      </c>
      <c r="L275" s="9" t="s">
        <v>505</v>
      </c>
      <c r="M275" s="55">
        <v>14129600</v>
      </c>
      <c r="N275" s="69">
        <f t="shared" si="63"/>
        <v>14129.6</v>
      </c>
      <c r="O275" s="53">
        <v>1177400</v>
      </c>
      <c r="P275" s="52">
        <f t="shared" si="57"/>
        <v>39240</v>
      </c>
      <c r="Q275" s="1">
        <f t="shared" si="58"/>
        <v>353220</v>
      </c>
      <c r="R275" s="1" t="e">
        <f>VLOOKUP(A275,#REF!,7,0)</f>
        <v>#REF!</v>
      </c>
      <c r="S275" s="1" t="e">
        <f>VLOOKUP(A275,#REF!,8,0)</f>
        <v>#REF!</v>
      </c>
      <c r="T275" s="1" t="e">
        <f t="shared" si="64"/>
        <v>#REF!</v>
      </c>
      <c r="U275" s="13">
        <f t="shared" si="59"/>
        <v>392460</v>
      </c>
      <c r="V275" s="13">
        <f t="shared" si="65"/>
        <v>356780</v>
      </c>
      <c r="W275" s="13">
        <f t="shared" si="65"/>
        <v>35680</v>
      </c>
      <c r="X275" s="13">
        <f t="shared" si="54"/>
        <v>0</v>
      </c>
      <c r="Y275" s="13">
        <f t="shared" si="60"/>
        <v>3218220</v>
      </c>
      <c r="Z275" s="85" t="s">
        <v>1382</v>
      </c>
      <c r="AA275" s="102" t="s">
        <v>1835</v>
      </c>
      <c r="AB275" s="14" t="s">
        <v>504</v>
      </c>
      <c r="AC275" s="86">
        <v>43756</v>
      </c>
      <c r="AD275" s="9">
        <v>1</v>
      </c>
      <c r="AE275" s="86">
        <v>43762</v>
      </c>
      <c r="AF275" s="9">
        <v>1</v>
      </c>
      <c r="AG275" s="68"/>
      <c r="AH275" s="21"/>
      <c r="AI275" s="1">
        <f t="shared" si="61"/>
        <v>356781.81818181818</v>
      </c>
      <c r="AJ275" s="1">
        <f t="shared" si="62"/>
        <v>35678.181818181816</v>
      </c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1:58" s="21" customFormat="1" hidden="1">
      <c r="A276" s="2" t="s">
        <v>272</v>
      </c>
      <c r="F276" s="45">
        <v>15.972000000000001</v>
      </c>
      <c r="G276" s="45">
        <v>11.813000000000001</v>
      </c>
      <c r="H276" s="45">
        <v>4.1589999999999998</v>
      </c>
      <c r="J276" s="9"/>
      <c r="K276" s="12">
        <v>0</v>
      </c>
      <c r="L276" s="9"/>
      <c r="M276" s="55">
        <v>5230000</v>
      </c>
      <c r="N276" s="55">
        <f t="shared" si="63"/>
        <v>5230</v>
      </c>
      <c r="O276" s="53">
        <v>435800</v>
      </c>
      <c r="P276" s="1">
        <f t="shared" si="57"/>
        <v>14520</v>
      </c>
      <c r="Q276" s="1">
        <f t="shared" si="58"/>
        <v>130740</v>
      </c>
      <c r="R276" s="1" t="e">
        <f>VLOOKUP(A276,#REF!,7,0)</f>
        <v>#REF!</v>
      </c>
      <c r="S276" s="1" t="e">
        <f>VLOOKUP(A276,#REF!,8,0)</f>
        <v>#REF!</v>
      </c>
      <c r="T276" s="1" t="e">
        <f t="shared" si="64"/>
        <v>#REF!</v>
      </c>
      <c r="U276" s="13">
        <f t="shared" si="59"/>
        <v>145260</v>
      </c>
      <c r="V276" s="13">
        <f t="shared" si="65"/>
        <v>132050</v>
      </c>
      <c r="W276" s="13">
        <f t="shared" si="65"/>
        <v>13210</v>
      </c>
      <c r="X276" s="13">
        <f t="shared" si="54"/>
        <v>0</v>
      </c>
      <c r="Y276" s="13">
        <f t="shared" si="60"/>
        <v>1191180</v>
      </c>
      <c r="Z276" s="13"/>
      <c r="AA276" s="102"/>
      <c r="AB276" s="14"/>
      <c r="AC276" s="9"/>
      <c r="AD276" s="9"/>
      <c r="AE276" s="9"/>
      <c r="AF276" s="9"/>
      <c r="AG276" s="68"/>
      <c r="AI276" s="1">
        <f t="shared" si="61"/>
        <v>132054.54545454544</v>
      </c>
      <c r="AJ276" s="1">
        <f t="shared" si="62"/>
        <v>13205.454545454546</v>
      </c>
    </row>
    <row r="277" spans="1:58" s="48" customFormat="1">
      <c r="A277" s="42" t="s">
        <v>273</v>
      </c>
      <c r="B277" s="45" t="s">
        <v>1360</v>
      </c>
      <c r="C277" s="45" t="s">
        <v>1262</v>
      </c>
      <c r="D277" s="45" t="s">
        <v>1361</v>
      </c>
      <c r="E277" s="174"/>
      <c r="F277" s="45">
        <v>28.706000000000003</v>
      </c>
      <c r="G277" s="45">
        <v>21.231000000000002</v>
      </c>
      <c r="H277" s="45">
        <v>7.4749999999999996</v>
      </c>
      <c r="I277" s="36" t="s">
        <v>1362</v>
      </c>
      <c r="J277" s="91" t="s">
        <v>811</v>
      </c>
      <c r="K277" s="36" t="s">
        <v>1581</v>
      </c>
      <c r="L277" s="9" t="s">
        <v>534</v>
      </c>
      <c r="M277" s="55">
        <v>8995300</v>
      </c>
      <c r="N277" s="69">
        <f t="shared" si="63"/>
        <v>8995.2999999999993</v>
      </c>
      <c r="O277" s="53">
        <v>749600</v>
      </c>
      <c r="P277" s="52">
        <f t="shared" si="57"/>
        <v>24980</v>
      </c>
      <c r="Q277" s="1">
        <f t="shared" si="58"/>
        <v>224880</v>
      </c>
      <c r="R277" s="1" t="e">
        <f>VLOOKUP(A277,#REF!,7,0)</f>
        <v>#REF!</v>
      </c>
      <c r="S277" s="1" t="e">
        <f>VLOOKUP(A277,#REF!,8,0)</f>
        <v>#REF!</v>
      </c>
      <c r="T277" s="1" t="e">
        <f t="shared" si="64"/>
        <v>#REF!</v>
      </c>
      <c r="U277" s="13">
        <f t="shared" si="59"/>
        <v>249860</v>
      </c>
      <c r="V277" s="13">
        <f t="shared" si="65"/>
        <v>227150</v>
      </c>
      <c r="W277" s="13">
        <f t="shared" si="65"/>
        <v>22710</v>
      </c>
      <c r="X277" s="13">
        <f t="shared" si="54"/>
        <v>0</v>
      </c>
      <c r="Y277" s="13">
        <f t="shared" si="60"/>
        <v>2048900</v>
      </c>
      <c r="Z277" s="85" t="s">
        <v>1382</v>
      </c>
      <c r="AA277" s="102" t="s">
        <v>1836</v>
      </c>
      <c r="AB277" s="14" t="s">
        <v>533</v>
      </c>
      <c r="AC277" s="86">
        <v>43763</v>
      </c>
      <c r="AD277" s="9">
        <v>1</v>
      </c>
      <c r="AE277" s="86">
        <v>43766</v>
      </c>
      <c r="AF277" s="9">
        <v>1</v>
      </c>
      <c r="AG277" s="68" t="s">
        <v>952</v>
      </c>
      <c r="AH277" s="21"/>
      <c r="AI277" s="1">
        <f t="shared" si="61"/>
        <v>227145.45454545453</v>
      </c>
      <c r="AJ277" s="1">
        <f t="shared" si="62"/>
        <v>22714.545454545456</v>
      </c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1:58" s="21" customFormat="1">
      <c r="A278" s="2" t="s">
        <v>274</v>
      </c>
      <c r="B278" s="17" t="s">
        <v>1444</v>
      </c>
      <c r="C278" s="17"/>
      <c r="D278" s="17"/>
      <c r="E278" s="175" t="s">
        <v>1704</v>
      </c>
      <c r="F278" s="45">
        <v>27.251999999999999</v>
      </c>
      <c r="G278" s="45">
        <v>20.155999999999999</v>
      </c>
      <c r="H278" s="45">
        <v>7.0960000000000001</v>
      </c>
      <c r="I278" s="12" t="s">
        <v>1443</v>
      </c>
      <c r="J278" s="9" t="s">
        <v>1006</v>
      </c>
      <c r="K278" s="12" t="s">
        <v>1005</v>
      </c>
      <c r="L278" s="9" t="s">
        <v>1667</v>
      </c>
      <c r="M278" s="55">
        <v>8357100</v>
      </c>
      <c r="N278" s="69">
        <f t="shared" si="63"/>
        <v>8357.1</v>
      </c>
      <c r="O278" s="53">
        <v>696400</v>
      </c>
      <c r="P278" s="52">
        <f t="shared" si="57"/>
        <v>23210</v>
      </c>
      <c r="Q278" s="1">
        <f t="shared" si="58"/>
        <v>208920</v>
      </c>
      <c r="R278" s="1" t="e">
        <f>VLOOKUP(A278,#REF!,7,0)</f>
        <v>#REF!</v>
      </c>
      <c r="S278" s="1" t="e">
        <f>VLOOKUP(A278,#REF!,8,0)</f>
        <v>#REF!</v>
      </c>
      <c r="T278" s="1" t="e">
        <f t="shared" si="64"/>
        <v>#REF!</v>
      </c>
      <c r="U278" s="13">
        <f t="shared" si="59"/>
        <v>232130</v>
      </c>
      <c r="V278" s="13">
        <f t="shared" si="65"/>
        <v>211030</v>
      </c>
      <c r="W278" s="13">
        <f t="shared" si="65"/>
        <v>21100</v>
      </c>
      <c r="X278" s="13">
        <f t="shared" si="54"/>
        <v>0</v>
      </c>
      <c r="Y278" s="13">
        <f t="shared" si="60"/>
        <v>1903490</v>
      </c>
      <c r="Z278" s="13"/>
      <c r="AA278" s="102" t="s">
        <v>1626</v>
      </c>
      <c r="AB278" s="14" t="s">
        <v>1007</v>
      </c>
      <c r="AC278" s="86">
        <v>43769</v>
      </c>
      <c r="AD278" s="9">
        <v>1</v>
      </c>
      <c r="AE278" s="86">
        <v>43770</v>
      </c>
      <c r="AF278" s="9">
        <v>1</v>
      </c>
      <c r="AG278" s="68"/>
      <c r="AI278" s="1">
        <f t="shared" si="61"/>
        <v>211027.27272727274</v>
      </c>
      <c r="AJ278" s="1">
        <f t="shared" si="62"/>
        <v>21102.727272727272</v>
      </c>
    </row>
    <row r="279" spans="1:58" s="48" customFormat="1">
      <c r="A279" s="42" t="s">
        <v>275</v>
      </c>
      <c r="B279" s="45" t="s">
        <v>1284</v>
      </c>
      <c r="C279" s="45" t="s">
        <v>1096</v>
      </c>
      <c r="D279" s="45" t="s">
        <v>1285</v>
      </c>
      <c r="E279" s="174"/>
      <c r="F279" s="45">
        <v>27.251999999999999</v>
      </c>
      <c r="G279" s="45">
        <v>20.155999999999999</v>
      </c>
      <c r="H279" s="45">
        <v>7.0960000000000001</v>
      </c>
      <c r="I279" s="36" t="s">
        <v>1286</v>
      </c>
      <c r="J279" s="91" t="s">
        <v>812</v>
      </c>
      <c r="K279" s="36" t="s">
        <v>1582</v>
      </c>
      <c r="L279" s="9" t="s">
        <v>481</v>
      </c>
      <c r="M279" s="55">
        <v>8192100</v>
      </c>
      <c r="N279" s="69">
        <f t="shared" si="63"/>
        <v>8192.1</v>
      </c>
      <c r="O279" s="53">
        <v>682600</v>
      </c>
      <c r="P279" s="52">
        <f t="shared" si="57"/>
        <v>22750</v>
      </c>
      <c r="Q279" s="1">
        <f t="shared" si="58"/>
        <v>204780</v>
      </c>
      <c r="R279" s="1" t="e">
        <f>VLOOKUP(A279,#REF!,7,0)</f>
        <v>#REF!</v>
      </c>
      <c r="S279" s="1" t="e">
        <f>VLOOKUP(A279,#REF!,8,0)</f>
        <v>#REF!</v>
      </c>
      <c r="T279" s="1" t="e">
        <f t="shared" si="64"/>
        <v>#REF!</v>
      </c>
      <c r="U279" s="13">
        <f t="shared" si="59"/>
        <v>227530</v>
      </c>
      <c r="V279" s="13">
        <f t="shared" si="65"/>
        <v>206850</v>
      </c>
      <c r="W279" s="13">
        <f t="shared" si="65"/>
        <v>20680</v>
      </c>
      <c r="X279" s="13">
        <f t="shared" si="54"/>
        <v>0</v>
      </c>
      <c r="Y279" s="61">
        <f t="shared" si="60"/>
        <v>1865770</v>
      </c>
      <c r="Z279" s="85" t="s">
        <v>1382</v>
      </c>
      <c r="AA279" s="102" t="s">
        <v>1837</v>
      </c>
      <c r="AB279" s="14" t="s">
        <v>480</v>
      </c>
      <c r="AC279" s="86">
        <v>43768</v>
      </c>
      <c r="AD279" s="9">
        <v>1</v>
      </c>
      <c r="AE279" s="86">
        <v>43769</v>
      </c>
      <c r="AF279" s="9">
        <v>1</v>
      </c>
      <c r="AG279" s="68"/>
      <c r="AH279" s="21"/>
      <c r="AI279" s="1">
        <f t="shared" si="61"/>
        <v>206845.45454545453</v>
      </c>
      <c r="AJ279" s="1">
        <f t="shared" si="62"/>
        <v>20684.545454545456</v>
      </c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1:58" s="48" customFormat="1">
      <c r="A280" s="42" t="s">
        <v>276</v>
      </c>
      <c r="B280" s="45" t="s">
        <v>1284</v>
      </c>
      <c r="C280" s="45" t="s">
        <v>1096</v>
      </c>
      <c r="D280" s="45" t="s">
        <v>1285</v>
      </c>
      <c r="E280" s="174"/>
      <c r="F280" s="45">
        <v>27.251999999999999</v>
      </c>
      <c r="G280" s="45">
        <v>20.155999999999999</v>
      </c>
      <c r="H280" s="45">
        <v>7.0960000000000001</v>
      </c>
      <c r="I280" s="36" t="s">
        <v>1286</v>
      </c>
      <c r="J280" s="91" t="s">
        <v>812</v>
      </c>
      <c r="K280" s="36" t="s">
        <v>1582</v>
      </c>
      <c r="L280" s="9" t="s">
        <v>481</v>
      </c>
      <c r="M280" s="55">
        <v>7972100</v>
      </c>
      <c r="N280" s="69">
        <f t="shared" si="63"/>
        <v>7972.1</v>
      </c>
      <c r="O280" s="53">
        <v>664300</v>
      </c>
      <c r="P280" s="52">
        <f t="shared" si="57"/>
        <v>22140</v>
      </c>
      <c r="Q280" s="1">
        <f t="shared" si="58"/>
        <v>199290</v>
      </c>
      <c r="R280" s="1" t="e">
        <f>VLOOKUP(A280,#REF!,7,0)</f>
        <v>#REF!</v>
      </c>
      <c r="S280" s="1" t="e">
        <f>VLOOKUP(A280,#REF!,8,0)</f>
        <v>#REF!</v>
      </c>
      <c r="T280" s="1" t="e">
        <f t="shared" si="64"/>
        <v>#REF!</v>
      </c>
      <c r="U280" s="13">
        <f t="shared" si="59"/>
        <v>221430</v>
      </c>
      <c r="V280" s="13">
        <f t="shared" si="65"/>
        <v>201300</v>
      </c>
      <c r="W280" s="13">
        <f t="shared" si="65"/>
        <v>20130</v>
      </c>
      <c r="X280" s="13">
        <f t="shared" si="54"/>
        <v>0</v>
      </c>
      <c r="Y280" s="61">
        <f t="shared" si="60"/>
        <v>1815750</v>
      </c>
      <c r="Z280" s="85" t="s">
        <v>1382</v>
      </c>
      <c r="AA280" s="102"/>
      <c r="AB280" s="14" t="s">
        <v>480</v>
      </c>
      <c r="AC280" s="86">
        <v>43768</v>
      </c>
      <c r="AD280" s="9">
        <v>1</v>
      </c>
      <c r="AE280" s="86">
        <v>43769</v>
      </c>
      <c r="AF280" s="9">
        <v>1</v>
      </c>
      <c r="AG280" s="68"/>
      <c r="AH280" s="21"/>
      <c r="AI280" s="1">
        <f t="shared" si="61"/>
        <v>201300</v>
      </c>
      <c r="AJ280" s="1">
        <f t="shared" si="62"/>
        <v>20130</v>
      </c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1:58" s="48" customFormat="1">
      <c r="A281" s="42" t="s">
        <v>277</v>
      </c>
      <c r="B281" s="45" t="s">
        <v>1162</v>
      </c>
      <c r="C281" s="45" t="s">
        <v>1074</v>
      </c>
      <c r="D281" s="45" t="s">
        <v>1057</v>
      </c>
      <c r="E281" s="174"/>
      <c r="F281" s="45">
        <v>27.251999999999999</v>
      </c>
      <c r="G281" s="45">
        <v>20.155999999999999</v>
      </c>
      <c r="H281" s="45">
        <v>7.0960000000000001</v>
      </c>
      <c r="I281" s="36" t="s">
        <v>1163</v>
      </c>
      <c r="J281" s="91" t="s">
        <v>813</v>
      </c>
      <c r="K281" s="36" t="s">
        <v>1583</v>
      </c>
      <c r="L281" s="9" t="s">
        <v>424</v>
      </c>
      <c r="M281" s="55">
        <v>7807100</v>
      </c>
      <c r="N281" s="69">
        <f t="shared" si="63"/>
        <v>7807.1</v>
      </c>
      <c r="O281" s="53">
        <v>650500</v>
      </c>
      <c r="P281" s="52">
        <f t="shared" si="57"/>
        <v>21680</v>
      </c>
      <c r="Q281" s="1">
        <f t="shared" si="58"/>
        <v>195150</v>
      </c>
      <c r="R281" s="1" t="e">
        <f>VLOOKUP(A281,#REF!,7,0)</f>
        <v>#REF!</v>
      </c>
      <c r="S281" s="1" t="e">
        <f>VLOOKUP(A281,#REF!,8,0)</f>
        <v>#REF!</v>
      </c>
      <c r="T281" s="1" t="e">
        <f t="shared" si="64"/>
        <v>#REF!</v>
      </c>
      <c r="U281" s="13">
        <f t="shared" si="59"/>
        <v>216830</v>
      </c>
      <c r="V281" s="13">
        <f t="shared" si="65"/>
        <v>197120</v>
      </c>
      <c r="W281" s="13">
        <f t="shared" si="65"/>
        <v>19710</v>
      </c>
      <c r="X281" s="13">
        <f t="shared" si="54"/>
        <v>0</v>
      </c>
      <c r="Y281" s="13">
        <f t="shared" si="60"/>
        <v>1778030</v>
      </c>
      <c r="Z281" s="85" t="s">
        <v>1382</v>
      </c>
      <c r="AA281" s="102" t="s">
        <v>1838</v>
      </c>
      <c r="AB281" s="14" t="s">
        <v>423</v>
      </c>
      <c r="AC281" s="86">
        <v>43754</v>
      </c>
      <c r="AD281" s="9">
        <v>1</v>
      </c>
      <c r="AE281" s="86">
        <v>43761</v>
      </c>
      <c r="AF281" s="9">
        <v>1</v>
      </c>
      <c r="AG281" s="68"/>
      <c r="AH281" s="21"/>
      <c r="AI281" s="1">
        <f t="shared" si="61"/>
        <v>197118.18181818182</v>
      </c>
      <c r="AJ281" s="1">
        <f t="shared" si="62"/>
        <v>19711.81818181818</v>
      </c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1:58" s="48" customFormat="1">
      <c r="A282" s="42" t="s">
        <v>278</v>
      </c>
      <c r="B282" s="45" t="s">
        <v>1136</v>
      </c>
      <c r="C282" s="45" t="s">
        <v>1074</v>
      </c>
      <c r="D282" s="45" t="s">
        <v>1131</v>
      </c>
      <c r="E282" s="174"/>
      <c r="F282" s="45">
        <v>27.251999999999999</v>
      </c>
      <c r="G282" s="45">
        <v>20.155999999999999</v>
      </c>
      <c r="H282" s="45">
        <v>7.0960000000000001</v>
      </c>
      <c r="I282" s="36" t="s">
        <v>1137</v>
      </c>
      <c r="J282" s="91" t="s">
        <v>814</v>
      </c>
      <c r="K282" s="36" t="s">
        <v>1584</v>
      </c>
      <c r="L282" s="9" t="s">
        <v>453</v>
      </c>
      <c r="M282" s="55">
        <v>7642100</v>
      </c>
      <c r="N282" s="69">
        <f t="shared" si="63"/>
        <v>7642.1</v>
      </c>
      <c r="O282" s="53">
        <v>636800</v>
      </c>
      <c r="P282" s="52">
        <f t="shared" si="57"/>
        <v>21220</v>
      </c>
      <c r="Q282" s="1">
        <f t="shared" si="58"/>
        <v>191040</v>
      </c>
      <c r="R282" s="1" t="e">
        <f>VLOOKUP(A282,#REF!,7,0)</f>
        <v>#REF!</v>
      </c>
      <c r="S282" s="1" t="e">
        <f>VLOOKUP(A282,#REF!,8,0)</f>
        <v>#REF!</v>
      </c>
      <c r="T282" s="1" t="e">
        <f t="shared" si="64"/>
        <v>#REF!</v>
      </c>
      <c r="U282" s="13">
        <f t="shared" si="59"/>
        <v>212260</v>
      </c>
      <c r="V282" s="13">
        <f>ROUNDUP(AI282,-1)</f>
        <v>192970</v>
      </c>
      <c r="W282" s="13">
        <f>ROUNDDOWN(AJ282,-1)</f>
        <v>19290</v>
      </c>
      <c r="X282" s="13">
        <f t="shared" si="54"/>
        <v>0</v>
      </c>
      <c r="Y282" s="13">
        <f t="shared" si="60"/>
        <v>1740580</v>
      </c>
      <c r="Z282" s="85" t="s">
        <v>1382</v>
      </c>
      <c r="AA282" s="102" t="s">
        <v>1839</v>
      </c>
      <c r="AB282" s="14" t="s">
        <v>489</v>
      </c>
      <c r="AC282" s="86">
        <v>43767</v>
      </c>
      <c r="AD282" s="9">
        <v>1</v>
      </c>
      <c r="AE282" s="86">
        <v>43768</v>
      </c>
      <c r="AF282" s="9">
        <v>1</v>
      </c>
      <c r="AG282" s="68"/>
      <c r="AH282" s="21"/>
      <c r="AI282" s="1">
        <f t="shared" si="61"/>
        <v>192963.63636363635</v>
      </c>
      <c r="AJ282" s="1">
        <f t="shared" si="62"/>
        <v>19296.363636363636</v>
      </c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1:58" s="48" customFormat="1">
      <c r="A283" s="42" t="s">
        <v>279</v>
      </c>
      <c r="B283" s="45" t="s">
        <v>1655</v>
      </c>
      <c r="C283" s="45" t="s">
        <v>1262</v>
      </c>
      <c r="D283" s="45" t="s">
        <v>1263</v>
      </c>
      <c r="E283" s="174"/>
      <c r="F283" s="45">
        <v>27.251999999999999</v>
      </c>
      <c r="G283" s="45">
        <v>20.155999999999999</v>
      </c>
      <c r="H283" s="45">
        <v>7.0960000000000001</v>
      </c>
      <c r="I283" s="36" t="s">
        <v>1283</v>
      </c>
      <c r="J283" s="91" t="s">
        <v>815</v>
      </c>
      <c r="K283" s="36" t="s">
        <v>1585</v>
      </c>
      <c r="L283" s="9" t="s">
        <v>471</v>
      </c>
      <c r="M283" s="55">
        <v>7422100</v>
      </c>
      <c r="N283" s="69">
        <f t="shared" si="63"/>
        <v>7422.1</v>
      </c>
      <c r="O283" s="53">
        <v>618500</v>
      </c>
      <c r="P283" s="52">
        <f t="shared" si="57"/>
        <v>20610</v>
      </c>
      <c r="Q283" s="1">
        <f t="shared" si="58"/>
        <v>185550</v>
      </c>
      <c r="R283" s="1" t="e">
        <f>VLOOKUP(A283,#REF!,7,0)</f>
        <v>#REF!</v>
      </c>
      <c r="S283" s="1" t="e">
        <f>VLOOKUP(A283,#REF!,8,0)</f>
        <v>#REF!</v>
      </c>
      <c r="T283" s="1" t="e">
        <f t="shared" si="64"/>
        <v>#REF!</v>
      </c>
      <c r="U283" s="13">
        <f t="shared" si="59"/>
        <v>206160</v>
      </c>
      <c r="V283" s="13">
        <f t="shared" ref="V283:W286" si="66">ROUND(AI283,-1)</f>
        <v>187420</v>
      </c>
      <c r="W283" s="13">
        <f t="shared" si="66"/>
        <v>18740</v>
      </c>
      <c r="X283" s="13">
        <f t="shared" si="54"/>
        <v>0</v>
      </c>
      <c r="Y283" s="13">
        <f t="shared" si="60"/>
        <v>1690560</v>
      </c>
      <c r="Z283" s="85" t="s">
        <v>1382</v>
      </c>
      <c r="AA283" s="102" t="s">
        <v>1840</v>
      </c>
      <c r="AB283" s="14" t="s">
        <v>470</v>
      </c>
      <c r="AC283" s="86">
        <v>43767</v>
      </c>
      <c r="AD283" s="9">
        <v>1</v>
      </c>
      <c r="AE283" s="86">
        <v>43768</v>
      </c>
      <c r="AF283" s="9">
        <v>1</v>
      </c>
      <c r="AG283" s="68"/>
      <c r="AH283" s="21"/>
      <c r="AI283" s="1">
        <f t="shared" si="61"/>
        <v>187418.18181818182</v>
      </c>
      <c r="AJ283" s="1">
        <f t="shared" si="62"/>
        <v>18741.81818181818</v>
      </c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1:58" s="48" customFormat="1">
      <c r="A284" s="42" t="s">
        <v>280</v>
      </c>
      <c r="B284" s="45" t="s">
        <v>1655</v>
      </c>
      <c r="C284" s="45" t="s">
        <v>1262</v>
      </c>
      <c r="D284" s="45" t="s">
        <v>1263</v>
      </c>
      <c r="E284" s="174"/>
      <c r="F284" s="45">
        <v>27.251999999999999</v>
      </c>
      <c r="G284" s="45">
        <v>20.155999999999999</v>
      </c>
      <c r="H284" s="45">
        <v>7.0960000000000001</v>
      </c>
      <c r="I284" s="36" t="s">
        <v>1283</v>
      </c>
      <c r="J284" s="91" t="s">
        <v>815</v>
      </c>
      <c r="K284" s="36" t="s">
        <v>1585</v>
      </c>
      <c r="L284" s="9" t="s">
        <v>471</v>
      </c>
      <c r="M284" s="55">
        <v>7257100</v>
      </c>
      <c r="N284" s="69">
        <f t="shared" si="63"/>
        <v>7257.1</v>
      </c>
      <c r="O284" s="53">
        <v>604700</v>
      </c>
      <c r="P284" s="52">
        <f t="shared" si="57"/>
        <v>20150</v>
      </c>
      <c r="Q284" s="1">
        <f t="shared" si="58"/>
        <v>181410</v>
      </c>
      <c r="R284" s="1" t="e">
        <f>VLOOKUP(A284,#REF!,7,0)</f>
        <v>#REF!</v>
      </c>
      <c r="S284" s="1" t="e">
        <f>VLOOKUP(A284,#REF!,8,0)</f>
        <v>#REF!</v>
      </c>
      <c r="T284" s="1" t="e">
        <f t="shared" si="64"/>
        <v>#REF!</v>
      </c>
      <c r="U284" s="13">
        <f t="shared" si="59"/>
        <v>201560</v>
      </c>
      <c r="V284" s="13">
        <f t="shared" si="66"/>
        <v>183240</v>
      </c>
      <c r="W284" s="13">
        <f t="shared" si="66"/>
        <v>18320</v>
      </c>
      <c r="X284" s="13">
        <f t="shared" si="54"/>
        <v>0</v>
      </c>
      <c r="Y284" s="13">
        <f t="shared" si="60"/>
        <v>1652840</v>
      </c>
      <c r="Z284" s="85" t="s">
        <v>1382</v>
      </c>
      <c r="AA284" s="102"/>
      <c r="AB284" s="14" t="s">
        <v>470</v>
      </c>
      <c r="AC284" s="86">
        <v>43767</v>
      </c>
      <c r="AD284" s="9">
        <v>1</v>
      </c>
      <c r="AE284" s="86">
        <v>43768</v>
      </c>
      <c r="AF284" s="9">
        <v>1</v>
      </c>
      <c r="AG284" s="68"/>
      <c r="AH284" s="21" t="s">
        <v>1024</v>
      </c>
      <c r="AI284" s="1">
        <f t="shared" si="61"/>
        <v>183236.36363636365</v>
      </c>
      <c r="AJ284" s="1">
        <f t="shared" si="62"/>
        <v>18323.636363636364</v>
      </c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1:58" s="21" customFormat="1" hidden="1">
      <c r="A285" s="2" t="s">
        <v>281</v>
      </c>
      <c r="F285" s="45">
        <v>27.251999999999999</v>
      </c>
      <c r="G285" s="45">
        <v>20.155999999999999</v>
      </c>
      <c r="H285" s="45">
        <v>7.0960000000000001</v>
      </c>
      <c r="J285" s="9"/>
      <c r="K285" s="12">
        <v>0</v>
      </c>
      <c r="L285" s="9"/>
      <c r="M285" s="55">
        <v>7092100</v>
      </c>
      <c r="N285" s="55">
        <f t="shared" si="63"/>
        <v>7092.1</v>
      </c>
      <c r="O285" s="53">
        <v>591000</v>
      </c>
      <c r="P285" s="1">
        <f t="shared" si="57"/>
        <v>19700</v>
      </c>
      <c r="Q285" s="1">
        <f t="shared" si="58"/>
        <v>177300</v>
      </c>
      <c r="R285" s="1" t="e">
        <f>VLOOKUP(A285,#REF!,7,0)</f>
        <v>#REF!</v>
      </c>
      <c r="S285" s="1" t="e">
        <f>VLOOKUP(A285,#REF!,8,0)</f>
        <v>#REF!</v>
      </c>
      <c r="T285" s="1" t="e">
        <f t="shared" si="64"/>
        <v>#REF!</v>
      </c>
      <c r="U285" s="13">
        <f t="shared" si="59"/>
        <v>197000</v>
      </c>
      <c r="V285" s="13">
        <f t="shared" si="66"/>
        <v>179090</v>
      </c>
      <c r="W285" s="13">
        <f t="shared" si="66"/>
        <v>17910</v>
      </c>
      <c r="X285" s="13">
        <f t="shared" si="54"/>
        <v>0</v>
      </c>
      <c r="Y285" s="13">
        <f t="shared" si="60"/>
        <v>1615400</v>
      </c>
      <c r="Z285" s="13"/>
      <c r="AA285" s="102" t="s">
        <v>1626</v>
      </c>
      <c r="AB285" s="14"/>
      <c r="AC285" s="9"/>
      <c r="AD285" s="9"/>
      <c r="AE285" s="9"/>
      <c r="AF285" s="9"/>
      <c r="AG285" s="68"/>
      <c r="AI285" s="1">
        <f t="shared" si="61"/>
        <v>179090.90909090909</v>
      </c>
      <c r="AJ285" s="1">
        <f t="shared" si="62"/>
        <v>17909.090909090908</v>
      </c>
    </row>
    <row r="286" spans="1:58" s="21" customFormat="1" hidden="1">
      <c r="A286" s="2" t="s">
        <v>282</v>
      </c>
      <c r="F286" s="45">
        <v>27.251999999999999</v>
      </c>
      <c r="G286" s="45">
        <v>20.155999999999999</v>
      </c>
      <c r="H286" s="45">
        <v>7.0960000000000001</v>
      </c>
      <c r="J286" s="9"/>
      <c r="K286" s="12">
        <v>0</v>
      </c>
      <c r="L286" s="9"/>
      <c r="M286" s="55">
        <v>6982100</v>
      </c>
      <c r="N286" s="55">
        <f t="shared" si="63"/>
        <v>6982.1</v>
      </c>
      <c r="O286" s="53">
        <v>581800</v>
      </c>
      <c r="P286" s="1">
        <f t="shared" si="57"/>
        <v>19390</v>
      </c>
      <c r="Q286" s="1">
        <f t="shared" si="58"/>
        <v>174540</v>
      </c>
      <c r="R286" s="1" t="e">
        <f>VLOOKUP(A286,#REF!,7,0)</f>
        <v>#REF!</v>
      </c>
      <c r="S286" s="1" t="e">
        <f>VLOOKUP(A286,#REF!,8,0)</f>
        <v>#REF!</v>
      </c>
      <c r="T286" s="1" t="e">
        <f t="shared" si="64"/>
        <v>#REF!</v>
      </c>
      <c r="U286" s="13">
        <f t="shared" si="59"/>
        <v>193930</v>
      </c>
      <c r="V286" s="13">
        <f t="shared" si="66"/>
        <v>176300</v>
      </c>
      <c r="W286" s="13">
        <f t="shared" si="66"/>
        <v>17630</v>
      </c>
      <c r="X286" s="13">
        <f t="shared" ref="X286:X349" si="67">U286-V286-W286</f>
        <v>0</v>
      </c>
      <c r="Y286" s="13">
        <f t="shared" si="60"/>
        <v>1590250</v>
      </c>
      <c r="Z286" s="13"/>
      <c r="AA286" s="102"/>
      <c r="AB286" s="14"/>
      <c r="AC286" s="9"/>
      <c r="AD286" s="9"/>
      <c r="AE286" s="9"/>
      <c r="AF286" s="9"/>
      <c r="AG286" s="68"/>
      <c r="AI286" s="1">
        <f t="shared" si="61"/>
        <v>176300</v>
      </c>
      <c r="AJ286" s="1">
        <f t="shared" si="62"/>
        <v>17630</v>
      </c>
    </row>
    <row r="287" spans="1:58" s="21" customFormat="1">
      <c r="A287" s="2" t="s">
        <v>283</v>
      </c>
      <c r="B287" s="17" t="s">
        <v>1446</v>
      </c>
      <c r="C287" s="17" t="s">
        <v>1723</v>
      </c>
      <c r="D287" s="17" t="s">
        <v>1724</v>
      </c>
      <c r="E287" s="175"/>
      <c r="F287" s="45">
        <v>27.251999999999999</v>
      </c>
      <c r="G287" s="45">
        <v>20.155999999999999</v>
      </c>
      <c r="H287" s="45">
        <v>7.0960000000000001</v>
      </c>
      <c r="I287" s="12" t="s">
        <v>1445</v>
      </c>
      <c r="J287" s="9" t="s">
        <v>931</v>
      </c>
      <c r="K287" s="12" t="s">
        <v>930</v>
      </c>
      <c r="L287" s="9" t="s">
        <v>933</v>
      </c>
      <c r="M287" s="55">
        <v>6789600</v>
      </c>
      <c r="N287" s="69">
        <f t="shared" si="63"/>
        <v>6789.6</v>
      </c>
      <c r="O287" s="53">
        <v>565800</v>
      </c>
      <c r="P287" s="52">
        <f t="shared" si="57"/>
        <v>18860</v>
      </c>
      <c r="Q287" s="1">
        <f t="shared" si="58"/>
        <v>169740</v>
      </c>
      <c r="R287" s="1" t="e">
        <f>VLOOKUP(A287,#REF!,7,0)</f>
        <v>#REF!</v>
      </c>
      <c r="S287" s="1" t="e">
        <f>VLOOKUP(A287,#REF!,8,0)</f>
        <v>#REF!</v>
      </c>
      <c r="T287" s="1" t="e">
        <f t="shared" si="64"/>
        <v>#REF!</v>
      </c>
      <c r="U287" s="13">
        <f t="shared" si="59"/>
        <v>188600</v>
      </c>
      <c r="V287" s="13">
        <f>ROUNDUP(AI287,-1)</f>
        <v>171460</v>
      </c>
      <c r="W287" s="13">
        <f>ROUNDDOWN(AJ287,-1)</f>
        <v>17140</v>
      </c>
      <c r="X287" s="13">
        <f t="shared" si="67"/>
        <v>0</v>
      </c>
      <c r="Y287" s="13">
        <f t="shared" si="60"/>
        <v>1546520</v>
      </c>
      <c r="Z287" s="154" t="s">
        <v>1725</v>
      </c>
      <c r="AA287" s="102" t="s">
        <v>1841</v>
      </c>
      <c r="AB287" s="14" t="s">
        <v>932</v>
      </c>
      <c r="AC287" s="86">
        <v>43767</v>
      </c>
      <c r="AD287" s="9">
        <v>1</v>
      </c>
      <c r="AE287" s="86">
        <v>43768</v>
      </c>
      <c r="AF287" s="9">
        <v>1</v>
      </c>
      <c r="AG287" s="68"/>
      <c r="AI287" s="1">
        <f t="shared" si="61"/>
        <v>171454.54545454547</v>
      </c>
      <c r="AJ287" s="1">
        <f t="shared" si="62"/>
        <v>17145.454545454544</v>
      </c>
    </row>
    <row r="288" spans="1:58" s="21" customFormat="1">
      <c r="A288" s="2" t="s">
        <v>284</v>
      </c>
      <c r="B288" s="17" t="s">
        <v>1446</v>
      </c>
      <c r="C288" s="17" t="s">
        <v>1723</v>
      </c>
      <c r="D288" s="17" t="s">
        <v>1724</v>
      </c>
      <c r="E288" s="175"/>
      <c r="F288" s="45">
        <v>27.251999999999999</v>
      </c>
      <c r="G288" s="45">
        <v>20.155999999999999</v>
      </c>
      <c r="H288" s="45">
        <v>7.0960000000000001</v>
      </c>
      <c r="I288" s="12" t="s">
        <v>1445</v>
      </c>
      <c r="J288" s="9" t="s">
        <v>931</v>
      </c>
      <c r="K288" s="12" t="s">
        <v>930</v>
      </c>
      <c r="L288" s="9" t="s">
        <v>933</v>
      </c>
      <c r="M288" s="55">
        <v>6597100</v>
      </c>
      <c r="N288" s="69">
        <f t="shared" si="63"/>
        <v>6597.1</v>
      </c>
      <c r="O288" s="53">
        <v>549700</v>
      </c>
      <c r="P288" s="52">
        <f t="shared" si="57"/>
        <v>18320</v>
      </c>
      <c r="Q288" s="1">
        <f t="shared" si="58"/>
        <v>164910</v>
      </c>
      <c r="R288" s="1" t="e">
        <f>VLOOKUP(A288,#REF!,7,0)</f>
        <v>#REF!</v>
      </c>
      <c r="S288" s="1" t="e">
        <f>VLOOKUP(A288,#REF!,8,0)</f>
        <v>#REF!</v>
      </c>
      <c r="T288" s="1" t="e">
        <f t="shared" si="64"/>
        <v>#REF!</v>
      </c>
      <c r="U288" s="13">
        <f t="shared" si="59"/>
        <v>183230</v>
      </c>
      <c r="V288" s="13">
        <f>ROUNDUP(AI288,-1)</f>
        <v>166580</v>
      </c>
      <c r="W288" s="13">
        <f>ROUNDDOWN(AJ288,-1)</f>
        <v>16650</v>
      </c>
      <c r="X288" s="13">
        <f t="shared" si="67"/>
        <v>0</v>
      </c>
      <c r="Y288" s="13">
        <f t="shared" si="60"/>
        <v>1502510</v>
      </c>
      <c r="Z288" s="154" t="s">
        <v>1725</v>
      </c>
      <c r="AA288" s="102"/>
      <c r="AB288" s="14" t="s">
        <v>932</v>
      </c>
      <c r="AC288" s="86">
        <v>43767</v>
      </c>
      <c r="AD288" s="9">
        <v>1</v>
      </c>
      <c r="AE288" s="86">
        <v>43768</v>
      </c>
      <c r="AF288" s="9">
        <v>1</v>
      </c>
      <c r="AG288" s="68"/>
      <c r="AI288" s="1">
        <f t="shared" si="61"/>
        <v>166572.72727272726</v>
      </c>
      <c r="AJ288" s="1">
        <f t="shared" si="62"/>
        <v>16657.272727272728</v>
      </c>
    </row>
    <row r="289" spans="1:58" s="48" customFormat="1">
      <c r="A289" s="42" t="s">
        <v>285</v>
      </c>
      <c r="B289" s="45" t="s">
        <v>1306</v>
      </c>
      <c r="C289" s="45" t="s">
        <v>1262</v>
      </c>
      <c r="D289" s="45" t="s">
        <v>1285</v>
      </c>
      <c r="E289" s="174"/>
      <c r="F289" s="45">
        <v>27.251999999999999</v>
      </c>
      <c r="G289" s="45">
        <v>20.155999999999999</v>
      </c>
      <c r="H289" s="45">
        <v>7.0960000000000001</v>
      </c>
      <c r="I289" s="36" t="s">
        <v>1307</v>
      </c>
      <c r="J289" s="91" t="s">
        <v>816</v>
      </c>
      <c r="K289" s="36" t="s">
        <v>1586</v>
      </c>
      <c r="L289" s="9" t="s">
        <v>393</v>
      </c>
      <c r="M289" s="55">
        <v>6404600</v>
      </c>
      <c r="N289" s="69">
        <f t="shared" si="63"/>
        <v>6404.6</v>
      </c>
      <c r="O289" s="53">
        <v>533700</v>
      </c>
      <c r="P289" s="52">
        <f t="shared" si="57"/>
        <v>17790</v>
      </c>
      <c r="Q289" s="1">
        <f t="shared" si="58"/>
        <v>160110</v>
      </c>
      <c r="R289" s="1" t="e">
        <f>VLOOKUP(A289,#REF!,7,0)</f>
        <v>#REF!</v>
      </c>
      <c r="S289" s="1" t="e">
        <f>VLOOKUP(A289,#REF!,8,0)</f>
        <v>#REF!</v>
      </c>
      <c r="T289" s="1" t="e">
        <f t="shared" si="64"/>
        <v>#REF!</v>
      </c>
      <c r="U289" s="13">
        <f t="shared" si="59"/>
        <v>177900</v>
      </c>
      <c r="V289" s="13">
        <f t="shared" ref="V289:W320" si="68">ROUND(AI289,-1)</f>
        <v>161730</v>
      </c>
      <c r="W289" s="13">
        <f t="shared" si="68"/>
        <v>16170</v>
      </c>
      <c r="X289" s="13">
        <f t="shared" si="67"/>
        <v>0</v>
      </c>
      <c r="Y289" s="13">
        <f t="shared" si="60"/>
        <v>1458780</v>
      </c>
      <c r="Z289" s="85" t="s">
        <v>1308</v>
      </c>
      <c r="AA289" s="102" t="s">
        <v>1842</v>
      </c>
      <c r="AB289" s="14" t="s">
        <v>392</v>
      </c>
      <c r="AC289" s="86">
        <v>43769</v>
      </c>
      <c r="AD289" s="9">
        <v>1</v>
      </c>
      <c r="AE289" s="86">
        <v>43770</v>
      </c>
      <c r="AF289" s="9">
        <v>1</v>
      </c>
      <c r="AG289" s="68"/>
      <c r="AH289" s="21"/>
      <c r="AI289" s="1">
        <f t="shared" si="61"/>
        <v>161727.27272727274</v>
      </c>
      <c r="AJ289" s="1">
        <f t="shared" si="62"/>
        <v>16172.727272727272</v>
      </c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1:58" s="48" customFormat="1">
      <c r="A290" s="42" t="s">
        <v>286</v>
      </c>
      <c r="B290" s="45" t="s">
        <v>1306</v>
      </c>
      <c r="C290" s="45" t="s">
        <v>1262</v>
      </c>
      <c r="D290" s="45" t="s">
        <v>1285</v>
      </c>
      <c r="E290" s="174"/>
      <c r="F290" s="45">
        <v>27.251999999999999</v>
      </c>
      <c r="G290" s="45">
        <v>20.155999999999999</v>
      </c>
      <c r="H290" s="45">
        <v>7.0960000000000001</v>
      </c>
      <c r="I290" s="36" t="s">
        <v>1307</v>
      </c>
      <c r="J290" s="91" t="s">
        <v>816</v>
      </c>
      <c r="K290" s="36" t="s">
        <v>1586</v>
      </c>
      <c r="L290" s="9" t="s">
        <v>393</v>
      </c>
      <c r="M290" s="96">
        <v>6322100</v>
      </c>
      <c r="N290" s="69">
        <f t="shared" si="63"/>
        <v>6322.1</v>
      </c>
      <c r="O290" s="53">
        <v>526800</v>
      </c>
      <c r="P290" s="52">
        <f t="shared" si="57"/>
        <v>17560</v>
      </c>
      <c r="Q290" s="1">
        <f t="shared" si="58"/>
        <v>158040</v>
      </c>
      <c r="R290" s="1" t="e">
        <f>VLOOKUP(A290,#REF!,7,0)</f>
        <v>#REF!</v>
      </c>
      <c r="S290" s="1" t="e">
        <f>VLOOKUP(A290,#REF!,8,0)</f>
        <v>#REF!</v>
      </c>
      <c r="T290" s="1" t="e">
        <f t="shared" si="64"/>
        <v>#REF!</v>
      </c>
      <c r="U290" s="13">
        <f t="shared" si="59"/>
        <v>175600</v>
      </c>
      <c r="V290" s="13">
        <f t="shared" si="68"/>
        <v>159640</v>
      </c>
      <c r="W290" s="13">
        <f t="shared" si="68"/>
        <v>15960</v>
      </c>
      <c r="X290" s="13">
        <f t="shared" si="67"/>
        <v>0</v>
      </c>
      <c r="Y290" s="13">
        <f t="shared" si="60"/>
        <v>1439920</v>
      </c>
      <c r="Z290" s="85" t="s">
        <v>1308</v>
      </c>
      <c r="AA290" s="102"/>
      <c r="AB290" s="14" t="s">
        <v>392</v>
      </c>
      <c r="AC290" s="86">
        <v>43769</v>
      </c>
      <c r="AD290" s="9">
        <v>1</v>
      </c>
      <c r="AE290" s="86">
        <v>43770</v>
      </c>
      <c r="AF290" s="9">
        <v>1</v>
      </c>
      <c r="AG290" s="68"/>
      <c r="AH290" s="21"/>
      <c r="AI290" s="1">
        <f t="shared" si="61"/>
        <v>159636.36363636365</v>
      </c>
      <c r="AJ290" s="1">
        <f t="shared" si="62"/>
        <v>15963.636363636364</v>
      </c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1:58" s="48" customFormat="1">
      <c r="A291" s="42" t="s">
        <v>287</v>
      </c>
      <c r="B291" s="45" t="s">
        <v>1313</v>
      </c>
      <c r="C291" s="45" t="s">
        <v>1262</v>
      </c>
      <c r="D291" s="45" t="s">
        <v>1263</v>
      </c>
      <c r="E291" s="174"/>
      <c r="F291" s="45">
        <v>27.251999999999999</v>
      </c>
      <c r="G291" s="45">
        <v>20.155999999999999</v>
      </c>
      <c r="H291" s="45">
        <v>7.0960000000000001</v>
      </c>
      <c r="I291" s="36" t="s">
        <v>1314</v>
      </c>
      <c r="J291" s="9" t="s">
        <v>935</v>
      </c>
      <c r="K291" s="36" t="s">
        <v>934</v>
      </c>
      <c r="L291" s="9" t="s">
        <v>937</v>
      </c>
      <c r="M291" s="55">
        <v>6157100</v>
      </c>
      <c r="N291" s="69">
        <f t="shared" si="63"/>
        <v>6157.1</v>
      </c>
      <c r="O291" s="53">
        <v>513000</v>
      </c>
      <c r="P291" s="52">
        <f t="shared" si="57"/>
        <v>17100</v>
      </c>
      <c r="Q291" s="1">
        <f t="shared" si="58"/>
        <v>153900</v>
      </c>
      <c r="R291" s="1" t="e">
        <f>VLOOKUP(A291,#REF!,7,0)</f>
        <v>#REF!</v>
      </c>
      <c r="S291" s="1" t="e">
        <f>VLOOKUP(A291,#REF!,8,0)</f>
        <v>#REF!</v>
      </c>
      <c r="T291" s="1" t="e">
        <f t="shared" si="64"/>
        <v>#REF!</v>
      </c>
      <c r="U291" s="13">
        <f t="shared" si="59"/>
        <v>171000</v>
      </c>
      <c r="V291" s="13">
        <f t="shared" si="68"/>
        <v>155450</v>
      </c>
      <c r="W291" s="13">
        <f t="shared" si="68"/>
        <v>15550</v>
      </c>
      <c r="X291" s="13">
        <f t="shared" si="67"/>
        <v>0</v>
      </c>
      <c r="Y291" s="13">
        <f t="shared" si="60"/>
        <v>1402200</v>
      </c>
      <c r="Z291" s="85" t="s">
        <v>1315</v>
      </c>
      <c r="AA291" s="102"/>
      <c r="AB291" s="14" t="s">
        <v>936</v>
      </c>
      <c r="AC291" s="86">
        <v>43769</v>
      </c>
      <c r="AD291" s="9">
        <v>1</v>
      </c>
      <c r="AE291" s="86">
        <v>43770</v>
      </c>
      <c r="AF291" s="9">
        <v>1</v>
      </c>
      <c r="AG291" s="68"/>
      <c r="AH291" s="21"/>
      <c r="AI291" s="1">
        <f t="shared" si="61"/>
        <v>155454.54545454544</v>
      </c>
      <c r="AJ291" s="1">
        <f t="shared" si="62"/>
        <v>15545.454545454546</v>
      </c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1:58" s="48" customFormat="1">
      <c r="A292" s="42" t="s">
        <v>288</v>
      </c>
      <c r="B292" s="45" t="s">
        <v>1061</v>
      </c>
      <c r="C292" s="45" t="s">
        <v>1074</v>
      </c>
      <c r="D292" s="45" t="s">
        <v>1039</v>
      </c>
      <c r="E292" s="174"/>
      <c r="F292" s="45">
        <v>27.251999999999999</v>
      </c>
      <c r="G292" s="45">
        <v>20.155999999999999</v>
      </c>
      <c r="H292" s="45">
        <v>7.0960000000000001</v>
      </c>
      <c r="I292" s="36" t="s">
        <v>1062</v>
      </c>
      <c r="J292" s="91" t="s">
        <v>715</v>
      </c>
      <c r="K292" s="36" t="s">
        <v>714</v>
      </c>
      <c r="L292" s="9" t="s">
        <v>717</v>
      </c>
      <c r="M292" s="55">
        <v>5937100</v>
      </c>
      <c r="N292" s="69">
        <f t="shared" si="63"/>
        <v>5937.1</v>
      </c>
      <c r="O292" s="53">
        <v>494700</v>
      </c>
      <c r="P292" s="52">
        <f t="shared" si="57"/>
        <v>16490</v>
      </c>
      <c r="Q292" s="1">
        <f t="shared" si="58"/>
        <v>148410</v>
      </c>
      <c r="R292" s="1" t="e">
        <f>VLOOKUP(A292,#REF!,7,0)</f>
        <v>#REF!</v>
      </c>
      <c r="S292" s="1" t="e">
        <f>VLOOKUP(A292,#REF!,8,0)</f>
        <v>#REF!</v>
      </c>
      <c r="T292" s="1" t="e">
        <f t="shared" si="64"/>
        <v>#REF!</v>
      </c>
      <c r="U292" s="13">
        <f t="shared" si="59"/>
        <v>164900</v>
      </c>
      <c r="V292" s="13">
        <f t="shared" si="68"/>
        <v>149910</v>
      </c>
      <c r="W292" s="13">
        <f t="shared" si="68"/>
        <v>14990</v>
      </c>
      <c r="X292" s="13">
        <f t="shared" si="67"/>
        <v>0</v>
      </c>
      <c r="Y292" s="13">
        <f t="shared" si="60"/>
        <v>1352180</v>
      </c>
      <c r="Z292" s="85" t="s">
        <v>1382</v>
      </c>
      <c r="AA292" s="102" t="s">
        <v>1843</v>
      </c>
      <c r="AB292" s="14" t="s">
        <v>716</v>
      </c>
      <c r="AC292" s="86">
        <v>43755</v>
      </c>
      <c r="AD292" s="9">
        <v>1</v>
      </c>
      <c r="AE292" s="86">
        <v>43763</v>
      </c>
      <c r="AF292" s="9">
        <v>1</v>
      </c>
      <c r="AG292" s="68"/>
      <c r="AH292" s="21" t="s">
        <v>854</v>
      </c>
      <c r="AI292" s="1">
        <f t="shared" si="61"/>
        <v>149909.09090909091</v>
      </c>
      <c r="AJ292" s="1">
        <f t="shared" si="62"/>
        <v>14990.90909090909</v>
      </c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1:58" s="48" customFormat="1">
      <c r="A293" s="42" t="s">
        <v>289</v>
      </c>
      <c r="B293" s="45" t="s">
        <v>1194</v>
      </c>
      <c r="C293" s="45" t="s">
        <v>1074</v>
      </c>
      <c r="D293" s="45" t="s">
        <v>1195</v>
      </c>
      <c r="E293" s="174"/>
      <c r="F293" s="45">
        <v>27.251999999999999</v>
      </c>
      <c r="G293" s="45">
        <v>20.155999999999999</v>
      </c>
      <c r="H293" s="45">
        <v>7.0960000000000001</v>
      </c>
      <c r="I293" s="36" t="s">
        <v>1196</v>
      </c>
      <c r="J293" s="91" t="s">
        <v>817</v>
      </c>
      <c r="K293" s="36" t="s">
        <v>1587</v>
      </c>
      <c r="L293" s="9" t="s">
        <v>362</v>
      </c>
      <c r="M293" s="55">
        <v>5772100</v>
      </c>
      <c r="N293" s="69">
        <f t="shared" si="63"/>
        <v>5772.1</v>
      </c>
      <c r="O293" s="53">
        <v>481000</v>
      </c>
      <c r="P293" s="52">
        <f t="shared" si="57"/>
        <v>16030</v>
      </c>
      <c r="Q293" s="1">
        <f t="shared" si="58"/>
        <v>144300</v>
      </c>
      <c r="R293" s="1" t="e">
        <f>VLOOKUP(A293,#REF!,7,0)</f>
        <v>#REF!</v>
      </c>
      <c r="S293" s="1" t="e">
        <f>VLOOKUP(A293,#REF!,8,0)</f>
        <v>#REF!</v>
      </c>
      <c r="T293" s="1" t="e">
        <f t="shared" si="64"/>
        <v>#REF!</v>
      </c>
      <c r="U293" s="13">
        <f t="shared" si="59"/>
        <v>160330</v>
      </c>
      <c r="V293" s="13">
        <f t="shared" si="68"/>
        <v>145750</v>
      </c>
      <c r="W293" s="13">
        <f t="shared" si="68"/>
        <v>14580</v>
      </c>
      <c r="X293" s="13">
        <f t="shared" si="67"/>
        <v>0</v>
      </c>
      <c r="Y293" s="13">
        <f t="shared" si="60"/>
        <v>1314730</v>
      </c>
      <c r="Z293" s="85" t="s">
        <v>1382</v>
      </c>
      <c r="AA293" s="102" t="s">
        <v>1777</v>
      </c>
      <c r="AB293" s="14" t="s">
        <v>361</v>
      </c>
      <c r="AC293" s="86">
        <v>43753</v>
      </c>
      <c r="AD293" s="9">
        <v>1</v>
      </c>
      <c r="AE293" s="86">
        <v>43761</v>
      </c>
      <c r="AF293" s="9">
        <v>1</v>
      </c>
      <c r="AG293" s="68"/>
      <c r="AH293" s="21"/>
      <c r="AI293" s="1">
        <f t="shared" si="61"/>
        <v>145754.54545454544</v>
      </c>
      <c r="AJ293" s="1">
        <f t="shared" si="62"/>
        <v>14575.454545454546</v>
      </c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1:58" s="48" customFormat="1">
      <c r="A294" s="42" t="s">
        <v>290</v>
      </c>
      <c r="B294" s="45" t="s">
        <v>1269</v>
      </c>
      <c r="C294" s="45" t="s">
        <v>1262</v>
      </c>
      <c r="D294" s="45" t="s">
        <v>1263</v>
      </c>
      <c r="E294" s="174"/>
      <c r="F294" s="45">
        <v>27.251999999999999</v>
      </c>
      <c r="G294" s="45">
        <v>20.155999999999999</v>
      </c>
      <c r="H294" s="45">
        <v>7.0960000000000001</v>
      </c>
      <c r="I294" s="36" t="s">
        <v>1270</v>
      </c>
      <c r="J294" s="91" t="s">
        <v>818</v>
      </c>
      <c r="K294" s="36" t="s">
        <v>1588</v>
      </c>
      <c r="L294" s="9" t="s">
        <v>524</v>
      </c>
      <c r="M294" s="55">
        <v>5565800</v>
      </c>
      <c r="N294" s="69">
        <f t="shared" si="63"/>
        <v>5565.8</v>
      </c>
      <c r="O294" s="53">
        <v>463800</v>
      </c>
      <c r="P294" s="52">
        <f t="shared" si="57"/>
        <v>15460</v>
      </c>
      <c r="Q294" s="1">
        <f t="shared" si="58"/>
        <v>139140</v>
      </c>
      <c r="R294" s="1" t="e">
        <f>VLOOKUP(A294,#REF!,7,0)</f>
        <v>#REF!</v>
      </c>
      <c r="S294" s="1" t="e">
        <f>VLOOKUP(A294,#REF!,8,0)</f>
        <v>#REF!</v>
      </c>
      <c r="T294" s="1" t="e">
        <f t="shared" si="64"/>
        <v>#REF!</v>
      </c>
      <c r="U294" s="13">
        <f t="shared" si="59"/>
        <v>154600</v>
      </c>
      <c r="V294" s="13">
        <f t="shared" si="68"/>
        <v>140550</v>
      </c>
      <c r="W294" s="13">
        <f t="shared" si="68"/>
        <v>14050</v>
      </c>
      <c r="X294" s="13">
        <f t="shared" si="67"/>
        <v>0</v>
      </c>
      <c r="Y294" s="13">
        <f t="shared" si="60"/>
        <v>1267720</v>
      </c>
      <c r="Z294" s="85" t="s">
        <v>1272</v>
      </c>
      <c r="AA294" s="102" t="s">
        <v>1626</v>
      </c>
      <c r="AB294" s="14" t="s">
        <v>504</v>
      </c>
      <c r="AC294" s="86">
        <v>43755</v>
      </c>
      <c r="AD294" s="9">
        <v>1</v>
      </c>
      <c r="AE294" s="86">
        <v>43762</v>
      </c>
      <c r="AF294" s="9">
        <v>1</v>
      </c>
      <c r="AG294" s="68"/>
      <c r="AH294" s="21"/>
      <c r="AI294" s="1">
        <f t="shared" si="61"/>
        <v>140545.45454545456</v>
      </c>
      <c r="AJ294" s="1">
        <f t="shared" si="62"/>
        <v>14054.545454545454</v>
      </c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1:58" s="21" customFormat="1">
      <c r="A295" s="2" t="s">
        <v>291</v>
      </c>
      <c r="B295" s="17" t="s">
        <v>1448</v>
      </c>
      <c r="C295" s="17"/>
      <c r="D295" s="17"/>
      <c r="E295" s="175" t="s">
        <v>1704</v>
      </c>
      <c r="F295" s="45">
        <v>30.548999999999999</v>
      </c>
      <c r="G295" s="45">
        <v>22.594000000000001</v>
      </c>
      <c r="H295" s="45">
        <v>7.9550000000000001</v>
      </c>
      <c r="I295" s="12" t="s">
        <v>1447</v>
      </c>
      <c r="J295" s="91" t="s">
        <v>819</v>
      </c>
      <c r="K295" s="12" t="s">
        <v>1589</v>
      </c>
      <c r="L295" s="9" t="s">
        <v>575</v>
      </c>
      <c r="M295" s="55">
        <v>6032500</v>
      </c>
      <c r="N295" s="69">
        <f t="shared" si="63"/>
        <v>6032.5</v>
      </c>
      <c r="O295" s="53">
        <v>502700</v>
      </c>
      <c r="P295" s="52">
        <f t="shared" si="57"/>
        <v>16750</v>
      </c>
      <c r="Q295" s="1">
        <f t="shared" si="58"/>
        <v>150810</v>
      </c>
      <c r="R295" s="1" t="e">
        <f>VLOOKUP(A295,#REF!,7,0)</f>
        <v>#REF!</v>
      </c>
      <c r="S295" s="1" t="e">
        <f>VLOOKUP(A295,#REF!,8,0)</f>
        <v>#REF!</v>
      </c>
      <c r="T295" s="1" t="e">
        <f t="shared" si="64"/>
        <v>#REF!</v>
      </c>
      <c r="U295" s="13">
        <f t="shared" si="59"/>
        <v>167560</v>
      </c>
      <c r="V295" s="13">
        <f t="shared" si="68"/>
        <v>152330</v>
      </c>
      <c r="W295" s="13">
        <f t="shared" si="68"/>
        <v>15230</v>
      </c>
      <c r="X295" s="13">
        <f t="shared" si="67"/>
        <v>0</v>
      </c>
      <c r="Y295" s="61">
        <f t="shared" si="60"/>
        <v>1374040</v>
      </c>
      <c r="Z295" s="61"/>
      <c r="AA295" s="102" t="s">
        <v>1777</v>
      </c>
      <c r="AB295" s="14" t="s">
        <v>574</v>
      </c>
      <c r="AC295" s="86">
        <v>43768</v>
      </c>
      <c r="AD295" s="9">
        <v>1</v>
      </c>
      <c r="AE295" s="86">
        <v>43769</v>
      </c>
      <c r="AF295" s="9">
        <v>1</v>
      </c>
      <c r="AG295" s="68"/>
      <c r="AI295" s="1">
        <f t="shared" si="61"/>
        <v>152327.27272727274</v>
      </c>
      <c r="AJ295" s="1">
        <f t="shared" si="62"/>
        <v>15232.727272727272</v>
      </c>
    </row>
    <row r="296" spans="1:58" s="48" customFormat="1">
      <c r="A296" s="42" t="s">
        <v>292</v>
      </c>
      <c r="B296" s="45" t="s">
        <v>1346</v>
      </c>
      <c r="C296" s="45" t="s">
        <v>1262</v>
      </c>
      <c r="D296" s="45" t="s">
        <v>1041</v>
      </c>
      <c r="E296" s="174"/>
      <c r="F296" s="45">
        <v>30.548999999999999</v>
      </c>
      <c r="G296" s="45">
        <v>22.594000000000001</v>
      </c>
      <c r="H296" s="45">
        <v>7.9550000000000001</v>
      </c>
      <c r="I296" s="36" t="s">
        <v>1345</v>
      </c>
      <c r="J296" s="91" t="s">
        <v>820</v>
      </c>
      <c r="K296" s="36" t="s">
        <v>1590</v>
      </c>
      <c r="L296" s="9" t="s">
        <v>405</v>
      </c>
      <c r="M296" s="55">
        <v>5840000</v>
      </c>
      <c r="N296" s="69">
        <f t="shared" si="63"/>
        <v>5840</v>
      </c>
      <c r="O296" s="53">
        <v>486600</v>
      </c>
      <c r="P296" s="52">
        <f t="shared" si="57"/>
        <v>16220</v>
      </c>
      <c r="Q296" s="1">
        <f t="shared" si="58"/>
        <v>145980</v>
      </c>
      <c r="R296" s="1" t="e">
        <f>VLOOKUP(A296,#REF!,7,0)</f>
        <v>#REF!</v>
      </c>
      <c r="S296" s="1" t="e">
        <f>VLOOKUP(A296,#REF!,8,0)</f>
        <v>#REF!</v>
      </c>
      <c r="T296" s="1" t="e">
        <f t="shared" si="64"/>
        <v>#REF!</v>
      </c>
      <c r="U296" s="13">
        <f t="shared" si="59"/>
        <v>162200</v>
      </c>
      <c r="V296" s="13">
        <v>147460</v>
      </c>
      <c r="W296" s="13">
        <v>14740</v>
      </c>
      <c r="X296" s="13">
        <f t="shared" si="67"/>
        <v>0</v>
      </c>
      <c r="Y296" s="13">
        <f t="shared" si="60"/>
        <v>1330040</v>
      </c>
      <c r="Z296" s="85" t="s">
        <v>1382</v>
      </c>
      <c r="AA296" s="102" t="s">
        <v>1844</v>
      </c>
      <c r="AB296" s="14" t="s">
        <v>404</v>
      </c>
      <c r="AC296" s="86">
        <v>43758</v>
      </c>
      <c r="AD296" s="9">
        <v>1</v>
      </c>
      <c r="AE296" s="86">
        <v>43762</v>
      </c>
      <c r="AF296" s="9">
        <v>1</v>
      </c>
      <c r="AG296" s="68"/>
      <c r="AH296" s="21"/>
      <c r="AI296" s="1">
        <f t="shared" si="61"/>
        <v>147454.54545454544</v>
      </c>
      <c r="AJ296" s="1">
        <f t="shared" si="62"/>
        <v>14745.454545454546</v>
      </c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1:58" s="48" customFormat="1">
      <c r="A297" s="42" t="s">
        <v>293</v>
      </c>
      <c r="B297" s="45" t="s">
        <v>1209</v>
      </c>
      <c r="C297" s="45" t="s">
        <v>1074</v>
      </c>
      <c r="D297" s="45" t="s">
        <v>1210</v>
      </c>
      <c r="E297" s="174"/>
      <c r="F297" s="45">
        <v>30.548999999999999</v>
      </c>
      <c r="G297" s="45">
        <v>22.594000000000001</v>
      </c>
      <c r="H297" s="45">
        <v>7.9550000000000001</v>
      </c>
      <c r="I297" s="36" t="s">
        <v>1211</v>
      </c>
      <c r="J297" s="91" t="s">
        <v>821</v>
      </c>
      <c r="K297" s="36" t="s">
        <v>1591</v>
      </c>
      <c r="L297" s="9" t="s">
        <v>511</v>
      </c>
      <c r="M297" s="55">
        <v>5622800</v>
      </c>
      <c r="N297" s="69">
        <f t="shared" si="63"/>
        <v>5622.8</v>
      </c>
      <c r="O297" s="53">
        <v>468500</v>
      </c>
      <c r="P297" s="52">
        <f t="shared" si="57"/>
        <v>15610</v>
      </c>
      <c r="Q297" s="1">
        <f t="shared" si="58"/>
        <v>140550</v>
      </c>
      <c r="R297" s="1" t="e">
        <f>VLOOKUP(A297,#REF!,7,0)</f>
        <v>#REF!</v>
      </c>
      <c r="S297" s="1" t="e">
        <f>VLOOKUP(A297,#REF!,8,0)</f>
        <v>#REF!</v>
      </c>
      <c r="T297" s="1" t="e">
        <f t="shared" si="64"/>
        <v>#REF!</v>
      </c>
      <c r="U297" s="13">
        <f t="shared" si="59"/>
        <v>156160</v>
      </c>
      <c r="V297" s="13">
        <v>141970</v>
      </c>
      <c r="W297" s="13">
        <v>14190</v>
      </c>
      <c r="X297" s="13">
        <f t="shared" si="67"/>
        <v>0</v>
      </c>
      <c r="Y297" s="13">
        <f t="shared" si="60"/>
        <v>1280560</v>
      </c>
      <c r="Z297" s="85" t="s">
        <v>1382</v>
      </c>
      <c r="AA297" s="102" t="s">
        <v>1626</v>
      </c>
      <c r="AB297" s="14" t="s">
        <v>510</v>
      </c>
      <c r="AC297" s="86">
        <v>43756</v>
      </c>
      <c r="AD297" s="9">
        <v>1</v>
      </c>
      <c r="AE297" s="86">
        <v>43762</v>
      </c>
      <c r="AF297" s="9">
        <v>1</v>
      </c>
      <c r="AG297" s="68"/>
      <c r="AH297" s="21"/>
      <c r="AI297" s="1">
        <f t="shared" si="61"/>
        <v>141963.63636363635</v>
      </c>
      <c r="AJ297" s="1">
        <f t="shared" si="62"/>
        <v>14196.363636363636</v>
      </c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1:58" s="48" customFormat="1">
      <c r="A298" s="42" t="s">
        <v>294</v>
      </c>
      <c r="B298" s="45" t="s">
        <v>1201</v>
      </c>
      <c r="C298" s="45" t="s">
        <v>1096</v>
      </c>
      <c r="D298" s="45" t="s">
        <v>1202</v>
      </c>
      <c r="E298" s="174"/>
      <c r="F298" s="45">
        <v>28.919</v>
      </c>
      <c r="G298" s="45">
        <v>21.388999999999999</v>
      </c>
      <c r="H298" s="45">
        <v>7.53</v>
      </c>
      <c r="I298" s="36" t="s">
        <v>1203</v>
      </c>
      <c r="J298" s="9" t="s">
        <v>1009</v>
      </c>
      <c r="K298" s="36" t="s">
        <v>1008</v>
      </c>
      <c r="L298" s="9" t="s">
        <v>1010</v>
      </c>
      <c r="M298" s="55">
        <v>5137900</v>
      </c>
      <c r="N298" s="69">
        <f t="shared" si="63"/>
        <v>5137.8999999999996</v>
      </c>
      <c r="O298" s="53">
        <v>428100</v>
      </c>
      <c r="P298" s="52">
        <f t="shared" si="57"/>
        <v>14270</v>
      </c>
      <c r="Q298" s="1">
        <f t="shared" si="58"/>
        <v>128430</v>
      </c>
      <c r="R298" s="1" t="e">
        <f>VLOOKUP(A298,#REF!,7,0)</f>
        <v>#REF!</v>
      </c>
      <c r="S298" s="1" t="e">
        <f>VLOOKUP(A298,#REF!,8,0)</f>
        <v>#REF!</v>
      </c>
      <c r="T298" s="1" t="e">
        <f t="shared" si="64"/>
        <v>#REF!</v>
      </c>
      <c r="U298" s="13">
        <f t="shared" si="59"/>
        <v>142700</v>
      </c>
      <c r="V298" s="13">
        <f t="shared" si="68"/>
        <v>129730</v>
      </c>
      <c r="W298" s="13">
        <f t="shared" si="68"/>
        <v>12970</v>
      </c>
      <c r="X298" s="13">
        <f t="shared" si="67"/>
        <v>0</v>
      </c>
      <c r="Y298" s="13">
        <f t="shared" si="60"/>
        <v>1170140</v>
      </c>
      <c r="Z298" s="85" t="s">
        <v>1382</v>
      </c>
      <c r="AA298" s="102" t="s">
        <v>1626</v>
      </c>
      <c r="AB298" s="14" t="s">
        <v>1639</v>
      </c>
      <c r="AC298" s="86">
        <v>43765</v>
      </c>
      <c r="AD298" s="9">
        <v>1</v>
      </c>
      <c r="AE298" s="86">
        <v>43767</v>
      </c>
      <c r="AF298" s="9">
        <v>1</v>
      </c>
      <c r="AG298" s="68"/>
      <c r="AH298" s="21"/>
      <c r="AI298" s="1">
        <f t="shared" si="61"/>
        <v>129727.27272727274</v>
      </c>
      <c r="AJ298" s="1">
        <f t="shared" si="62"/>
        <v>12972.727272727272</v>
      </c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1:58" s="21" customFormat="1">
      <c r="A299" s="2" t="s">
        <v>295</v>
      </c>
      <c r="B299" s="17" t="s">
        <v>1461</v>
      </c>
      <c r="C299" s="17" t="s">
        <v>1389</v>
      </c>
      <c r="D299" s="17" t="s">
        <v>1388</v>
      </c>
      <c r="E299" s="175"/>
      <c r="F299" s="45">
        <v>32.177999999999997</v>
      </c>
      <c r="G299" s="45">
        <v>23.798999999999999</v>
      </c>
      <c r="H299" s="45">
        <v>8.3789999999999996</v>
      </c>
      <c r="I299" s="12" t="s">
        <v>1462</v>
      </c>
      <c r="J299" s="91" t="s">
        <v>822</v>
      </c>
      <c r="K299" s="12" t="s">
        <v>1592</v>
      </c>
      <c r="L299" s="9" t="s">
        <v>550</v>
      </c>
      <c r="M299" s="55">
        <v>4947200</v>
      </c>
      <c r="N299" s="69">
        <f t="shared" si="63"/>
        <v>4947.2</v>
      </c>
      <c r="O299" s="53">
        <v>412200</v>
      </c>
      <c r="P299" s="52">
        <f t="shared" si="57"/>
        <v>13740</v>
      </c>
      <c r="Q299" s="1">
        <f t="shared" si="58"/>
        <v>123660</v>
      </c>
      <c r="R299" s="1" t="e">
        <f>VLOOKUP(A299,#REF!,7,0)</f>
        <v>#REF!</v>
      </c>
      <c r="S299" s="1" t="e">
        <f>VLOOKUP(A299,#REF!,8,0)</f>
        <v>#REF!</v>
      </c>
      <c r="T299" s="1" t="e">
        <f t="shared" si="64"/>
        <v>#REF!</v>
      </c>
      <c r="U299" s="13">
        <f t="shared" si="59"/>
        <v>137400</v>
      </c>
      <c r="V299" s="13">
        <f t="shared" si="68"/>
        <v>124910</v>
      </c>
      <c r="W299" s="13">
        <f t="shared" si="68"/>
        <v>12490</v>
      </c>
      <c r="X299" s="13">
        <f t="shared" si="67"/>
        <v>0</v>
      </c>
      <c r="Y299" s="61">
        <f t="shared" si="60"/>
        <v>1126680</v>
      </c>
      <c r="Z299" s="61"/>
      <c r="AA299" s="102" t="s">
        <v>1845</v>
      </c>
      <c r="AB299" s="14" t="s">
        <v>549</v>
      </c>
      <c r="AC299" s="86">
        <v>43768</v>
      </c>
      <c r="AD299" s="9">
        <v>1</v>
      </c>
      <c r="AE299" s="86">
        <v>43769</v>
      </c>
      <c r="AF299" s="9">
        <v>1</v>
      </c>
      <c r="AG299" s="68"/>
      <c r="AI299" s="1">
        <f t="shared" si="61"/>
        <v>124909.09090909091</v>
      </c>
      <c r="AJ299" s="1">
        <f t="shared" si="62"/>
        <v>12490.90909090909</v>
      </c>
    </row>
    <row r="300" spans="1:58" s="21" customFormat="1">
      <c r="A300" s="41" t="s">
        <v>296</v>
      </c>
      <c r="B300" s="17" t="s">
        <v>1472</v>
      </c>
      <c r="C300" s="17" t="s">
        <v>1705</v>
      </c>
      <c r="D300" s="17" t="s">
        <v>1709</v>
      </c>
      <c r="E300" s="175"/>
      <c r="F300" s="45">
        <v>13.629999999999999</v>
      </c>
      <c r="G300" s="45">
        <v>10.081</v>
      </c>
      <c r="H300" s="45">
        <v>3.5489999999999999</v>
      </c>
      <c r="I300" s="12" t="s">
        <v>1471</v>
      </c>
      <c r="J300" s="91" t="s">
        <v>823</v>
      </c>
      <c r="K300" s="12" t="s">
        <v>1593</v>
      </c>
      <c r="L300" s="9" t="s">
        <v>439</v>
      </c>
      <c r="M300" s="55">
        <v>2281000</v>
      </c>
      <c r="N300" s="69">
        <f t="shared" si="63"/>
        <v>2281</v>
      </c>
      <c r="O300" s="53">
        <v>190000</v>
      </c>
      <c r="P300" s="52">
        <f t="shared" si="57"/>
        <v>6330</v>
      </c>
      <c r="Q300" s="1">
        <f t="shared" si="58"/>
        <v>57000</v>
      </c>
      <c r="R300" s="1" t="e">
        <f>VLOOKUP(A300,#REF!,7,0)</f>
        <v>#REF!</v>
      </c>
      <c r="S300" s="1" t="e">
        <f>VLOOKUP(A300,#REF!,8,0)</f>
        <v>#REF!</v>
      </c>
      <c r="T300" s="1" t="e">
        <f t="shared" si="64"/>
        <v>#REF!</v>
      </c>
      <c r="U300" s="13">
        <f t="shared" si="59"/>
        <v>63330</v>
      </c>
      <c r="V300" s="13">
        <f t="shared" si="68"/>
        <v>57570</v>
      </c>
      <c r="W300" s="13">
        <f t="shared" si="68"/>
        <v>5760</v>
      </c>
      <c r="X300" s="13">
        <f t="shared" si="67"/>
        <v>0</v>
      </c>
      <c r="Y300" s="13">
        <f t="shared" si="60"/>
        <v>519330</v>
      </c>
      <c r="Z300" s="13"/>
      <c r="AA300" s="102" t="s">
        <v>1846</v>
      </c>
      <c r="AB300" s="14" t="s">
        <v>438</v>
      </c>
      <c r="AC300" s="86">
        <v>43767</v>
      </c>
      <c r="AD300" s="9">
        <v>1</v>
      </c>
      <c r="AE300" s="86">
        <v>43768</v>
      </c>
      <c r="AF300" s="9">
        <v>1</v>
      </c>
      <c r="AG300" s="68"/>
      <c r="AI300" s="1">
        <f t="shared" si="61"/>
        <v>57572.727272727272</v>
      </c>
      <c r="AJ300" s="1">
        <f t="shared" si="62"/>
        <v>5757.272727272727</v>
      </c>
    </row>
    <row r="301" spans="1:58" s="48" customFormat="1">
      <c r="A301" s="42" t="s">
        <v>297</v>
      </c>
      <c r="B301" s="45" t="s">
        <v>1118</v>
      </c>
      <c r="C301" s="45" t="s">
        <v>1074</v>
      </c>
      <c r="D301" s="45" t="s">
        <v>1043</v>
      </c>
      <c r="E301" s="174"/>
      <c r="F301" s="45">
        <v>30.548999999999999</v>
      </c>
      <c r="G301" s="45">
        <v>22.594000000000001</v>
      </c>
      <c r="H301" s="45">
        <v>7.9550000000000001</v>
      </c>
      <c r="I301" s="36" t="s">
        <v>1119</v>
      </c>
      <c r="J301" s="91" t="s">
        <v>824</v>
      </c>
      <c r="K301" s="36" t="s">
        <v>1594</v>
      </c>
      <c r="L301" s="9" t="s">
        <v>556</v>
      </c>
      <c r="M301" s="55">
        <v>4487000</v>
      </c>
      <c r="N301" s="69">
        <f t="shared" si="63"/>
        <v>4487</v>
      </c>
      <c r="O301" s="53">
        <v>373900</v>
      </c>
      <c r="P301" s="52">
        <f t="shared" si="57"/>
        <v>12460</v>
      </c>
      <c r="Q301" s="1">
        <f t="shared" si="58"/>
        <v>112170</v>
      </c>
      <c r="R301" s="1" t="e">
        <f>VLOOKUP(A301,#REF!,7,0)</f>
        <v>#REF!</v>
      </c>
      <c r="S301" s="1" t="e">
        <f>VLOOKUP(A301,#REF!,8,0)</f>
        <v>#REF!</v>
      </c>
      <c r="T301" s="1" t="e">
        <f t="shared" si="64"/>
        <v>#REF!</v>
      </c>
      <c r="U301" s="13">
        <f t="shared" si="59"/>
        <v>124630</v>
      </c>
      <c r="V301" s="13">
        <f t="shared" si="68"/>
        <v>113300</v>
      </c>
      <c r="W301" s="13">
        <f t="shared" si="68"/>
        <v>11330</v>
      </c>
      <c r="X301" s="13">
        <f t="shared" si="67"/>
        <v>0</v>
      </c>
      <c r="Y301" s="13">
        <f t="shared" si="60"/>
        <v>1021990</v>
      </c>
      <c r="Z301" s="85" t="s">
        <v>1382</v>
      </c>
      <c r="AA301" s="102" t="s">
        <v>1847</v>
      </c>
      <c r="AB301" s="14" t="s">
        <v>555</v>
      </c>
      <c r="AC301" s="86">
        <v>43759</v>
      </c>
      <c r="AD301" s="9">
        <v>1</v>
      </c>
      <c r="AE301" s="86">
        <v>43762</v>
      </c>
      <c r="AF301" s="9">
        <v>1</v>
      </c>
      <c r="AG301" s="68"/>
      <c r="AH301" s="21"/>
      <c r="AI301" s="1">
        <f t="shared" si="61"/>
        <v>113300</v>
      </c>
      <c r="AJ301" s="1">
        <f t="shared" si="62"/>
        <v>11330</v>
      </c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1:58" s="21" customFormat="1">
      <c r="A302" s="41" t="s">
        <v>298</v>
      </c>
      <c r="B302" s="17" t="s">
        <v>1468</v>
      </c>
      <c r="C302" s="17" t="s">
        <v>1707</v>
      </c>
      <c r="D302" s="17" t="s">
        <v>1708</v>
      </c>
      <c r="E302" s="175"/>
      <c r="F302" s="45">
        <v>30.548999999999999</v>
      </c>
      <c r="G302" s="45">
        <v>22.594000000000001</v>
      </c>
      <c r="H302" s="45">
        <v>7.9550000000000001</v>
      </c>
      <c r="I302" s="12" t="s">
        <v>1467</v>
      </c>
      <c r="J302" s="91" t="s">
        <v>825</v>
      </c>
      <c r="K302" s="12" t="s">
        <v>1595</v>
      </c>
      <c r="L302" s="9" t="s">
        <v>523</v>
      </c>
      <c r="M302" s="55">
        <v>4275300</v>
      </c>
      <c r="N302" s="69">
        <f t="shared" si="63"/>
        <v>4275.3</v>
      </c>
      <c r="O302" s="53">
        <v>356200</v>
      </c>
      <c r="P302" s="52">
        <f t="shared" si="57"/>
        <v>11870</v>
      </c>
      <c r="Q302" s="1">
        <f t="shared" si="58"/>
        <v>106860</v>
      </c>
      <c r="R302" s="1" t="e">
        <f>VLOOKUP(A302,#REF!,7,0)</f>
        <v>#REF!</v>
      </c>
      <c r="S302" s="1" t="e">
        <f>VLOOKUP(A302,#REF!,8,0)</f>
        <v>#REF!</v>
      </c>
      <c r="T302" s="1" t="e">
        <f t="shared" si="64"/>
        <v>#REF!</v>
      </c>
      <c r="U302" s="13">
        <f t="shared" si="59"/>
        <v>118730</v>
      </c>
      <c r="V302" s="13">
        <f t="shared" si="68"/>
        <v>107940</v>
      </c>
      <c r="W302" s="13">
        <f t="shared" si="68"/>
        <v>10790</v>
      </c>
      <c r="X302" s="13">
        <f t="shared" si="67"/>
        <v>0</v>
      </c>
      <c r="Y302" s="13">
        <f t="shared" si="60"/>
        <v>973610</v>
      </c>
      <c r="Z302" s="13"/>
      <c r="AA302" s="102" t="s">
        <v>1777</v>
      </c>
      <c r="AB302" s="14" t="s">
        <v>522</v>
      </c>
      <c r="AC302" s="86">
        <v>43767</v>
      </c>
      <c r="AD302" s="9">
        <v>1</v>
      </c>
      <c r="AE302" s="86">
        <v>43768</v>
      </c>
      <c r="AF302" s="9">
        <v>1</v>
      </c>
      <c r="AG302" s="68"/>
      <c r="AI302" s="1">
        <f t="shared" si="61"/>
        <v>107936.36363636363</v>
      </c>
      <c r="AJ302" s="1">
        <f t="shared" si="62"/>
        <v>10793.636363636364</v>
      </c>
    </row>
    <row r="303" spans="1:58" s="48" customFormat="1">
      <c r="A303" s="42" t="s">
        <v>299</v>
      </c>
      <c r="B303" s="45" t="s">
        <v>1178</v>
      </c>
      <c r="C303" s="45" t="s">
        <v>1074</v>
      </c>
      <c r="D303" s="45" t="s">
        <v>1043</v>
      </c>
      <c r="E303" s="174"/>
      <c r="F303" s="45">
        <v>30.548999999999999</v>
      </c>
      <c r="G303" s="45">
        <v>22.594000000000001</v>
      </c>
      <c r="H303" s="45">
        <v>7.9550000000000001</v>
      </c>
      <c r="I303" s="36" t="s">
        <v>1179</v>
      </c>
      <c r="J303" s="91" t="s">
        <v>826</v>
      </c>
      <c r="K303" s="36" t="s">
        <v>1618</v>
      </c>
      <c r="L303" s="9" t="s">
        <v>469</v>
      </c>
      <c r="M303" s="55">
        <v>4170800</v>
      </c>
      <c r="N303" s="69">
        <f t="shared" si="63"/>
        <v>4170.8</v>
      </c>
      <c r="O303" s="53">
        <v>347500</v>
      </c>
      <c r="P303" s="52">
        <f t="shared" si="57"/>
        <v>11580</v>
      </c>
      <c r="Q303" s="1">
        <f t="shared" si="58"/>
        <v>104250</v>
      </c>
      <c r="R303" s="1" t="e">
        <f>VLOOKUP(A303,#REF!,7,0)</f>
        <v>#REF!</v>
      </c>
      <c r="S303" s="1" t="e">
        <f>VLOOKUP(A303,#REF!,8,0)</f>
        <v>#REF!</v>
      </c>
      <c r="T303" s="1" t="e">
        <f t="shared" si="64"/>
        <v>#REF!</v>
      </c>
      <c r="U303" s="13">
        <f t="shared" si="59"/>
        <v>115830</v>
      </c>
      <c r="V303" s="13">
        <f t="shared" si="68"/>
        <v>105300</v>
      </c>
      <c r="W303" s="13">
        <f t="shared" si="68"/>
        <v>10530</v>
      </c>
      <c r="X303" s="13">
        <f t="shared" si="67"/>
        <v>0</v>
      </c>
      <c r="Y303" s="13">
        <f t="shared" si="60"/>
        <v>949830</v>
      </c>
      <c r="Z303" s="85" t="s">
        <v>1382</v>
      </c>
      <c r="AA303" s="102" t="s">
        <v>1777</v>
      </c>
      <c r="AB303" s="14" t="s">
        <v>522</v>
      </c>
      <c r="AC303" s="86">
        <v>43756</v>
      </c>
      <c r="AD303" s="9">
        <v>1</v>
      </c>
      <c r="AE303" s="86">
        <v>43762</v>
      </c>
      <c r="AF303" s="9">
        <v>1</v>
      </c>
      <c r="AG303" s="68"/>
      <c r="AH303" s="21"/>
      <c r="AI303" s="1">
        <f t="shared" si="61"/>
        <v>105300</v>
      </c>
      <c r="AJ303" s="1">
        <f t="shared" si="62"/>
        <v>10530</v>
      </c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1:58" s="48" customFormat="1">
      <c r="A304" s="42" t="s">
        <v>300</v>
      </c>
      <c r="B304" s="45" t="s">
        <v>1224</v>
      </c>
      <c r="C304" s="45" t="s">
        <v>1225</v>
      </c>
      <c r="D304" s="45" t="s">
        <v>1043</v>
      </c>
      <c r="E304" s="174"/>
      <c r="F304" s="45">
        <v>30.548999999999999</v>
      </c>
      <c r="G304" s="45">
        <v>22.594000000000001</v>
      </c>
      <c r="H304" s="45">
        <v>7.9550000000000001</v>
      </c>
      <c r="I304" s="36" t="s">
        <v>1226</v>
      </c>
      <c r="J304" s="91" t="s">
        <v>827</v>
      </c>
      <c r="K304" s="36" t="s">
        <v>1596</v>
      </c>
      <c r="L304" s="9" t="s">
        <v>407</v>
      </c>
      <c r="M304" s="55">
        <v>3970000</v>
      </c>
      <c r="N304" s="69">
        <f t="shared" si="63"/>
        <v>3970</v>
      </c>
      <c r="O304" s="53">
        <v>330800</v>
      </c>
      <c r="P304" s="52">
        <f t="shared" si="57"/>
        <v>11020</v>
      </c>
      <c r="Q304" s="1">
        <f t="shared" si="58"/>
        <v>99240</v>
      </c>
      <c r="R304" s="1" t="e">
        <f>VLOOKUP(A304,#REF!,7,0)</f>
        <v>#REF!</v>
      </c>
      <c r="S304" s="1" t="e">
        <f>VLOOKUP(A304,#REF!,8,0)</f>
        <v>#REF!</v>
      </c>
      <c r="T304" s="1" t="e">
        <f t="shared" si="64"/>
        <v>#REF!</v>
      </c>
      <c r="U304" s="13">
        <f t="shared" si="59"/>
        <v>110260</v>
      </c>
      <c r="V304" s="13">
        <f t="shared" si="68"/>
        <v>100240</v>
      </c>
      <c r="W304" s="13">
        <f t="shared" si="68"/>
        <v>10020</v>
      </c>
      <c r="X304" s="13">
        <f t="shared" si="67"/>
        <v>0</v>
      </c>
      <c r="Y304" s="13">
        <f t="shared" si="60"/>
        <v>904180</v>
      </c>
      <c r="Z304" s="85" t="s">
        <v>1382</v>
      </c>
      <c r="AA304" s="102" t="s">
        <v>1848</v>
      </c>
      <c r="AB304" s="14" t="s">
        <v>406</v>
      </c>
      <c r="AC304" s="86">
        <v>43755</v>
      </c>
      <c r="AD304" s="9">
        <v>1</v>
      </c>
      <c r="AE304" s="86">
        <v>43762</v>
      </c>
      <c r="AF304" s="9">
        <v>1</v>
      </c>
      <c r="AG304" s="68"/>
      <c r="AH304" s="21"/>
      <c r="AI304" s="1">
        <f t="shared" si="61"/>
        <v>100236.36363636363</v>
      </c>
      <c r="AJ304" s="1">
        <f t="shared" si="62"/>
        <v>10023.636363636364</v>
      </c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1:58" s="48" customFormat="1">
      <c r="A305" s="42" t="s">
        <v>301</v>
      </c>
      <c r="B305" s="45" t="s">
        <v>1180</v>
      </c>
      <c r="C305" s="45" t="s">
        <v>1096</v>
      </c>
      <c r="D305" s="45" t="s">
        <v>1043</v>
      </c>
      <c r="E305" s="174"/>
      <c r="F305" s="45">
        <v>30.548999999999999</v>
      </c>
      <c r="G305" s="45">
        <v>22.594000000000001</v>
      </c>
      <c r="H305" s="45">
        <v>7.9550000000000001</v>
      </c>
      <c r="I305" s="36" t="s">
        <v>1181</v>
      </c>
      <c r="J305" s="91" t="s">
        <v>828</v>
      </c>
      <c r="K305" s="36" t="s">
        <v>1597</v>
      </c>
      <c r="L305" s="9" t="s">
        <v>546</v>
      </c>
      <c r="M305" s="55">
        <v>3766500</v>
      </c>
      <c r="N305" s="69">
        <f t="shared" si="63"/>
        <v>3766.5</v>
      </c>
      <c r="O305" s="53">
        <v>313800</v>
      </c>
      <c r="P305" s="52">
        <f t="shared" si="57"/>
        <v>10460</v>
      </c>
      <c r="Q305" s="1">
        <f t="shared" si="58"/>
        <v>94140</v>
      </c>
      <c r="R305" s="1" t="e">
        <f>VLOOKUP(A305,#REF!,7,0)</f>
        <v>#REF!</v>
      </c>
      <c r="S305" s="1" t="e">
        <f>VLOOKUP(A305,#REF!,8,0)</f>
        <v>#REF!</v>
      </c>
      <c r="T305" s="1" t="e">
        <f t="shared" si="64"/>
        <v>#REF!</v>
      </c>
      <c r="U305" s="13">
        <f t="shared" si="59"/>
        <v>104600</v>
      </c>
      <c r="V305" s="13">
        <f t="shared" si="68"/>
        <v>95090</v>
      </c>
      <c r="W305" s="13">
        <f t="shared" si="68"/>
        <v>9510</v>
      </c>
      <c r="X305" s="13">
        <f t="shared" si="67"/>
        <v>0</v>
      </c>
      <c r="Y305" s="13">
        <f t="shared" si="60"/>
        <v>857720</v>
      </c>
      <c r="Z305" s="85" t="s">
        <v>1382</v>
      </c>
      <c r="AA305" s="102" t="s">
        <v>1777</v>
      </c>
      <c r="AB305" s="14" t="s">
        <v>544</v>
      </c>
      <c r="AC305" s="86">
        <v>43767</v>
      </c>
      <c r="AD305" s="9">
        <v>1</v>
      </c>
      <c r="AE305" s="86">
        <v>43768</v>
      </c>
      <c r="AF305" s="9">
        <v>1</v>
      </c>
      <c r="AG305" s="68"/>
      <c r="AH305" s="21"/>
      <c r="AI305" s="1">
        <f t="shared" si="61"/>
        <v>95090.909090909088</v>
      </c>
      <c r="AJ305" s="1">
        <f t="shared" si="62"/>
        <v>9509.0909090909099</v>
      </c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1:58" s="21" customFormat="1" hidden="1">
      <c r="A306" s="2" t="s">
        <v>302</v>
      </c>
      <c r="F306" s="45">
        <v>30.548999999999999</v>
      </c>
      <c r="G306" s="45">
        <v>22.594000000000001</v>
      </c>
      <c r="H306" s="45">
        <v>7.9550000000000001</v>
      </c>
      <c r="J306" s="9"/>
      <c r="K306" s="12">
        <v>0</v>
      </c>
      <c r="L306" s="9"/>
      <c r="M306" s="55">
        <v>3554800</v>
      </c>
      <c r="N306" s="55">
        <f t="shared" si="63"/>
        <v>3554.8</v>
      </c>
      <c r="O306" s="53">
        <v>296200</v>
      </c>
      <c r="P306" s="1">
        <f t="shared" si="57"/>
        <v>9870</v>
      </c>
      <c r="Q306" s="1">
        <f t="shared" si="58"/>
        <v>88860</v>
      </c>
      <c r="R306" s="1" t="e">
        <f>VLOOKUP(A306,#REF!,7,0)</f>
        <v>#REF!</v>
      </c>
      <c r="S306" s="1" t="e">
        <f>VLOOKUP(A306,#REF!,8,0)</f>
        <v>#REF!</v>
      </c>
      <c r="T306" s="1" t="e">
        <f t="shared" si="64"/>
        <v>#REF!</v>
      </c>
      <c r="U306" s="13">
        <f t="shared" si="59"/>
        <v>98730</v>
      </c>
      <c r="V306" s="13">
        <f t="shared" si="68"/>
        <v>89750</v>
      </c>
      <c r="W306" s="13">
        <f t="shared" si="68"/>
        <v>8980</v>
      </c>
      <c r="X306" s="13">
        <f t="shared" si="67"/>
        <v>0</v>
      </c>
      <c r="Y306" s="13">
        <f t="shared" si="60"/>
        <v>809610</v>
      </c>
      <c r="Z306" s="13"/>
      <c r="AA306" s="102"/>
      <c r="AB306" s="14"/>
      <c r="AC306" s="9"/>
      <c r="AD306" s="9"/>
      <c r="AE306" s="9"/>
      <c r="AF306" s="9"/>
      <c r="AG306" s="68"/>
      <c r="AI306" s="1">
        <f t="shared" si="61"/>
        <v>89754.545454545456</v>
      </c>
      <c r="AJ306" s="1">
        <f t="shared" si="62"/>
        <v>8975.454545454546</v>
      </c>
    </row>
    <row r="307" spans="1:58" s="48" customFormat="1">
      <c r="A307" s="42" t="s">
        <v>303</v>
      </c>
      <c r="B307" s="45" t="s">
        <v>1182</v>
      </c>
      <c r="C307" s="45" t="s">
        <v>1183</v>
      </c>
      <c r="D307" s="45" t="s">
        <v>1125</v>
      </c>
      <c r="E307" s="174"/>
      <c r="F307" s="45">
        <v>30.548999999999999</v>
      </c>
      <c r="G307" s="45">
        <v>22.594000000000001</v>
      </c>
      <c r="H307" s="45">
        <v>7.9550000000000001</v>
      </c>
      <c r="I307" s="36" t="s">
        <v>1184</v>
      </c>
      <c r="J307" s="91" t="s">
        <v>829</v>
      </c>
      <c r="K307" s="36" t="s">
        <v>1598</v>
      </c>
      <c r="L307" s="9" t="s">
        <v>442</v>
      </c>
      <c r="M307" s="55">
        <v>3345800</v>
      </c>
      <c r="N307" s="69">
        <f t="shared" si="63"/>
        <v>3345.8</v>
      </c>
      <c r="O307" s="53">
        <v>278800</v>
      </c>
      <c r="P307" s="52">
        <f t="shared" si="57"/>
        <v>9290</v>
      </c>
      <c r="Q307" s="1">
        <f t="shared" si="58"/>
        <v>83640</v>
      </c>
      <c r="R307" s="1" t="e">
        <f>VLOOKUP(A307,#REF!,7,0)</f>
        <v>#REF!</v>
      </c>
      <c r="S307" s="1" t="e">
        <f>VLOOKUP(A307,#REF!,8,0)</f>
        <v>#REF!</v>
      </c>
      <c r="T307" s="1" t="e">
        <f t="shared" si="64"/>
        <v>#REF!</v>
      </c>
      <c r="U307" s="13">
        <f t="shared" si="59"/>
        <v>92930</v>
      </c>
      <c r="V307" s="13">
        <v>84490</v>
      </c>
      <c r="W307" s="13">
        <v>8440</v>
      </c>
      <c r="X307" s="13">
        <f t="shared" si="67"/>
        <v>0</v>
      </c>
      <c r="Y307" s="13">
        <f t="shared" si="60"/>
        <v>762050</v>
      </c>
      <c r="Z307" s="85" t="s">
        <v>1382</v>
      </c>
      <c r="AA307" s="102" t="s">
        <v>1849</v>
      </c>
      <c r="AB307" s="14" t="s">
        <v>545</v>
      </c>
      <c r="AC307" s="86">
        <v>43754</v>
      </c>
      <c r="AD307" s="9">
        <v>1</v>
      </c>
      <c r="AE307" s="86">
        <v>43761</v>
      </c>
      <c r="AF307" s="9">
        <v>1</v>
      </c>
      <c r="AG307" s="68"/>
      <c r="AH307" s="21"/>
      <c r="AI307" s="1">
        <f t="shared" si="61"/>
        <v>84481.818181818177</v>
      </c>
      <c r="AJ307" s="1">
        <f t="shared" si="62"/>
        <v>8448.181818181818</v>
      </c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1:58" s="48" customFormat="1">
      <c r="A308" s="42" t="s">
        <v>304</v>
      </c>
      <c r="B308" s="45" t="s">
        <v>1049</v>
      </c>
      <c r="C308" s="45" t="s">
        <v>1074</v>
      </c>
      <c r="D308" s="45" t="s">
        <v>1041</v>
      </c>
      <c r="E308" s="174"/>
      <c r="F308" s="45">
        <v>30.548999999999999</v>
      </c>
      <c r="G308" s="45">
        <v>22.594000000000001</v>
      </c>
      <c r="H308" s="45">
        <v>7.9550000000000001</v>
      </c>
      <c r="I308" s="36" t="s">
        <v>1050</v>
      </c>
      <c r="J308" s="91" t="s">
        <v>719</v>
      </c>
      <c r="K308" s="36" t="s">
        <v>718</v>
      </c>
      <c r="L308" s="9" t="s">
        <v>721</v>
      </c>
      <c r="M308" s="55">
        <v>3134000</v>
      </c>
      <c r="N308" s="69">
        <f t="shared" si="63"/>
        <v>3134</v>
      </c>
      <c r="O308" s="53">
        <v>261100</v>
      </c>
      <c r="P308" s="52">
        <f t="shared" si="57"/>
        <v>8700</v>
      </c>
      <c r="Q308" s="1">
        <f t="shared" si="58"/>
        <v>78330</v>
      </c>
      <c r="R308" s="1" t="e">
        <f>VLOOKUP(A308,#REF!,7,0)</f>
        <v>#REF!</v>
      </c>
      <c r="S308" s="1" t="e">
        <f>VLOOKUP(A308,#REF!,8,0)</f>
        <v>#REF!</v>
      </c>
      <c r="T308" s="1" t="e">
        <f t="shared" si="64"/>
        <v>#REF!</v>
      </c>
      <c r="U308" s="13">
        <f t="shared" si="59"/>
        <v>87030</v>
      </c>
      <c r="V308" s="13">
        <f t="shared" si="68"/>
        <v>79120</v>
      </c>
      <c r="W308" s="13">
        <f t="shared" si="68"/>
        <v>7910</v>
      </c>
      <c r="X308" s="13">
        <f t="shared" si="67"/>
        <v>0</v>
      </c>
      <c r="Y308" s="13">
        <f t="shared" si="60"/>
        <v>713670</v>
      </c>
      <c r="Z308" s="85" t="s">
        <v>1382</v>
      </c>
      <c r="AA308" s="102" t="s">
        <v>1626</v>
      </c>
      <c r="AB308" s="14" t="s">
        <v>720</v>
      </c>
      <c r="AC308" s="86">
        <v>43766</v>
      </c>
      <c r="AD308" s="9">
        <v>1</v>
      </c>
      <c r="AE308" s="86">
        <v>43767</v>
      </c>
      <c r="AF308" s="9">
        <v>1</v>
      </c>
      <c r="AG308" s="68"/>
      <c r="AH308" s="21"/>
      <c r="AI308" s="1">
        <f t="shared" si="61"/>
        <v>79118.181818181823</v>
      </c>
      <c r="AJ308" s="1">
        <f t="shared" si="62"/>
        <v>7911.818181818182</v>
      </c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1:58" s="48" customFormat="1">
      <c r="A309" s="42" t="s">
        <v>305</v>
      </c>
      <c r="B309" s="45" t="s">
        <v>1290</v>
      </c>
      <c r="C309" s="45" t="s">
        <v>1262</v>
      </c>
      <c r="D309" s="45" t="s">
        <v>1263</v>
      </c>
      <c r="E309" s="174"/>
      <c r="F309" s="45">
        <v>30.548999999999999</v>
      </c>
      <c r="G309" s="45">
        <v>22.594000000000001</v>
      </c>
      <c r="H309" s="45">
        <v>7.9550000000000001</v>
      </c>
      <c r="I309" s="36" t="s">
        <v>1291</v>
      </c>
      <c r="J309" s="91" t="s">
        <v>723</v>
      </c>
      <c r="K309" s="36" t="s">
        <v>722</v>
      </c>
      <c r="L309" s="9" t="s">
        <v>1698</v>
      </c>
      <c r="M309" s="55">
        <v>2922300</v>
      </c>
      <c r="N309" s="69">
        <f t="shared" si="63"/>
        <v>2922.3</v>
      </c>
      <c r="O309" s="53">
        <v>243500</v>
      </c>
      <c r="P309" s="52">
        <f t="shared" si="57"/>
        <v>8110</v>
      </c>
      <c r="Q309" s="1">
        <f t="shared" si="58"/>
        <v>73050</v>
      </c>
      <c r="R309" s="1" t="e">
        <f>VLOOKUP(A309,#REF!,7,0)</f>
        <v>#REF!</v>
      </c>
      <c r="S309" s="1" t="e">
        <f>VLOOKUP(A309,#REF!,8,0)</f>
        <v>#REF!</v>
      </c>
      <c r="T309" s="1" t="e">
        <f t="shared" si="64"/>
        <v>#REF!</v>
      </c>
      <c r="U309" s="13">
        <f t="shared" si="59"/>
        <v>81160</v>
      </c>
      <c r="V309" s="13">
        <f t="shared" si="68"/>
        <v>73780</v>
      </c>
      <c r="W309" s="13">
        <f t="shared" si="68"/>
        <v>7380</v>
      </c>
      <c r="X309" s="13">
        <f t="shared" si="67"/>
        <v>0</v>
      </c>
      <c r="Y309" s="13">
        <f t="shared" si="60"/>
        <v>665560</v>
      </c>
      <c r="Z309" s="85" t="s">
        <v>1292</v>
      </c>
      <c r="AA309" s="102" t="s">
        <v>1626</v>
      </c>
      <c r="AB309" s="14" t="s">
        <v>724</v>
      </c>
      <c r="AC309" s="86">
        <v>43760</v>
      </c>
      <c r="AD309" s="9">
        <v>1</v>
      </c>
      <c r="AE309" s="86">
        <v>43763</v>
      </c>
      <c r="AF309" s="9">
        <v>1</v>
      </c>
      <c r="AG309" s="68"/>
      <c r="AH309" s="21"/>
      <c r="AI309" s="1">
        <f t="shared" si="61"/>
        <v>73781.818181818177</v>
      </c>
      <c r="AJ309" s="1">
        <f t="shared" si="62"/>
        <v>7378.181818181818</v>
      </c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1:58" s="21" customFormat="1" hidden="1">
      <c r="A310" s="2" t="s">
        <v>306</v>
      </c>
      <c r="F310" s="45">
        <v>30.548999999999999</v>
      </c>
      <c r="G310" s="45">
        <v>22.594000000000001</v>
      </c>
      <c r="H310" s="45">
        <v>7.9550000000000001</v>
      </c>
      <c r="J310" s="9"/>
      <c r="K310" s="12">
        <v>0</v>
      </c>
      <c r="L310" s="9"/>
      <c r="M310" s="55">
        <v>2721500</v>
      </c>
      <c r="N310" s="55">
        <f t="shared" si="63"/>
        <v>2721.5</v>
      </c>
      <c r="O310" s="53">
        <v>226700</v>
      </c>
      <c r="P310" s="1">
        <f t="shared" si="57"/>
        <v>7550</v>
      </c>
      <c r="Q310" s="1">
        <f t="shared" si="58"/>
        <v>68010</v>
      </c>
      <c r="R310" s="1" t="e">
        <f>VLOOKUP(A310,#REF!,7,0)</f>
        <v>#REF!</v>
      </c>
      <c r="S310" s="1" t="e">
        <f>VLOOKUP(A310,#REF!,8,0)</f>
        <v>#REF!</v>
      </c>
      <c r="T310" s="1" t="e">
        <f t="shared" si="64"/>
        <v>#REF!</v>
      </c>
      <c r="U310" s="13">
        <f t="shared" si="59"/>
        <v>75560</v>
      </c>
      <c r="V310" s="13">
        <f t="shared" si="68"/>
        <v>68690</v>
      </c>
      <c r="W310" s="13">
        <f t="shared" si="68"/>
        <v>6870</v>
      </c>
      <c r="X310" s="13">
        <f t="shared" si="67"/>
        <v>0</v>
      </c>
      <c r="Y310" s="13">
        <f t="shared" si="60"/>
        <v>619640</v>
      </c>
      <c r="Z310" s="13"/>
      <c r="AA310" s="102"/>
      <c r="AB310" s="14"/>
      <c r="AC310" s="9"/>
      <c r="AD310" s="9"/>
      <c r="AE310" s="9"/>
      <c r="AF310" s="9"/>
      <c r="AG310" s="68"/>
      <c r="AI310" s="1">
        <f t="shared" si="61"/>
        <v>68690.909090909088</v>
      </c>
      <c r="AJ310" s="1">
        <f t="shared" si="62"/>
        <v>6869.090909090909</v>
      </c>
    </row>
    <row r="311" spans="1:58" s="21" customFormat="1">
      <c r="A311" s="2" t="s">
        <v>307</v>
      </c>
      <c r="B311" s="17" t="s">
        <v>1656</v>
      </c>
      <c r="C311" s="17"/>
      <c r="D311" s="17"/>
      <c r="E311" s="175" t="s">
        <v>1704</v>
      </c>
      <c r="F311" s="45">
        <v>30.548999999999999</v>
      </c>
      <c r="G311" s="45">
        <v>22.594000000000001</v>
      </c>
      <c r="H311" s="45">
        <v>7.9550000000000001</v>
      </c>
      <c r="I311" s="12" t="s">
        <v>1449</v>
      </c>
      <c r="J311" s="9" t="s">
        <v>1012</v>
      </c>
      <c r="K311" s="12" t="s">
        <v>1011</v>
      </c>
      <c r="L311" s="9" t="s">
        <v>1014</v>
      </c>
      <c r="M311" s="55">
        <v>2509800</v>
      </c>
      <c r="N311" s="69">
        <f t="shared" si="63"/>
        <v>2509.8000000000002</v>
      </c>
      <c r="O311" s="53">
        <v>209100</v>
      </c>
      <c r="P311" s="52">
        <f t="shared" si="57"/>
        <v>6970</v>
      </c>
      <c r="Q311" s="1">
        <f t="shared" si="58"/>
        <v>62730</v>
      </c>
      <c r="R311" s="1" t="e">
        <f>VLOOKUP(A311,#REF!,7,0)</f>
        <v>#REF!</v>
      </c>
      <c r="S311" s="1" t="e">
        <f>VLOOKUP(A311,#REF!,8,0)</f>
        <v>#REF!</v>
      </c>
      <c r="T311" s="1" t="e">
        <f t="shared" si="64"/>
        <v>#REF!</v>
      </c>
      <c r="U311" s="13">
        <f t="shared" si="59"/>
        <v>69700</v>
      </c>
      <c r="V311" s="13">
        <f t="shared" si="68"/>
        <v>63360</v>
      </c>
      <c r="W311" s="13">
        <f t="shared" si="68"/>
        <v>6340</v>
      </c>
      <c r="X311" s="13">
        <f t="shared" si="67"/>
        <v>0</v>
      </c>
      <c r="Y311" s="13">
        <f t="shared" si="60"/>
        <v>571540</v>
      </c>
      <c r="Z311" s="13"/>
      <c r="AA311" s="102" t="s">
        <v>1626</v>
      </c>
      <c r="AB311" s="14" t="s">
        <v>1013</v>
      </c>
      <c r="AC311" s="86">
        <v>43770</v>
      </c>
      <c r="AD311" s="9">
        <v>1</v>
      </c>
      <c r="AE311" s="86">
        <v>43770</v>
      </c>
      <c r="AF311" s="9">
        <v>1</v>
      </c>
      <c r="AG311" s="68"/>
      <c r="AI311" s="1">
        <f t="shared" si="61"/>
        <v>63363.636363636368</v>
      </c>
      <c r="AJ311" s="1">
        <f t="shared" si="62"/>
        <v>6336.363636363636</v>
      </c>
    </row>
    <row r="312" spans="1:58" s="21" customFormat="1" hidden="1">
      <c r="A312" s="2" t="s">
        <v>308</v>
      </c>
      <c r="F312" s="45">
        <v>30.548999999999999</v>
      </c>
      <c r="G312" s="45">
        <v>22.594000000000001</v>
      </c>
      <c r="H312" s="45">
        <v>7.9550000000000001</v>
      </c>
      <c r="J312" s="9"/>
      <c r="K312" s="12">
        <v>0</v>
      </c>
      <c r="L312" s="9"/>
      <c r="M312" s="55">
        <v>2410800</v>
      </c>
      <c r="N312" s="55">
        <f t="shared" si="63"/>
        <v>2410.8000000000002</v>
      </c>
      <c r="O312" s="53">
        <v>200900</v>
      </c>
      <c r="P312" s="1">
        <f t="shared" si="57"/>
        <v>6690</v>
      </c>
      <c r="Q312" s="1">
        <f t="shared" si="58"/>
        <v>60270</v>
      </c>
      <c r="R312" s="1" t="e">
        <f>VLOOKUP(A312,#REF!,7,0)</f>
        <v>#REF!</v>
      </c>
      <c r="S312" s="1" t="e">
        <f>VLOOKUP(A312,#REF!,8,0)</f>
        <v>#REF!</v>
      </c>
      <c r="T312" s="1" t="e">
        <f t="shared" si="64"/>
        <v>#REF!</v>
      </c>
      <c r="U312" s="13">
        <f t="shared" si="59"/>
        <v>66960</v>
      </c>
      <c r="V312" s="13">
        <f t="shared" si="68"/>
        <v>60870</v>
      </c>
      <c r="W312" s="13">
        <f t="shared" si="68"/>
        <v>6090</v>
      </c>
      <c r="X312" s="13">
        <f t="shared" si="67"/>
        <v>0</v>
      </c>
      <c r="Y312" s="13">
        <f t="shared" si="60"/>
        <v>549120</v>
      </c>
      <c r="Z312" s="13"/>
      <c r="AA312" s="102"/>
      <c r="AB312" s="14"/>
      <c r="AC312" s="9"/>
      <c r="AD312" s="9"/>
      <c r="AE312" s="9"/>
      <c r="AF312" s="9"/>
      <c r="AG312" s="68"/>
      <c r="AI312" s="1">
        <f t="shared" si="61"/>
        <v>60872.727272727272</v>
      </c>
      <c r="AJ312" s="1">
        <f t="shared" si="62"/>
        <v>6087.272727272727</v>
      </c>
    </row>
    <row r="313" spans="1:58" s="48" customFormat="1">
      <c r="A313" s="42" t="s">
        <v>309</v>
      </c>
      <c r="B313" s="45" t="s">
        <v>1657</v>
      </c>
      <c r="C313" s="45" t="s">
        <v>1262</v>
      </c>
      <c r="D313" s="45" t="s">
        <v>1350</v>
      </c>
      <c r="E313" s="174"/>
      <c r="F313" s="45">
        <v>32.177999999999997</v>
      </c>
      <c r="G313" s="45">
        <v>23.798999999999999</v>
      </c>
      <c r="H313" s="45">
        <v>8.3789999999999996</v>
      </c>
      <c r="I313" s="36" t="s">
        <v>1351</v>
      </c>
      <c r="J313" s="9" t="s">
        <v>939</v>
      </c>
      <c r="K313" s="36" t="s">
        <v>938</v>
      </c>
      <c r="L313" s="9" t="s">
        <v>941</v>
      </c>
      <c r="M313" s="55">
        <v>2318200</v>
      </c>
      <c r="N313" s="69">
        <f t="shared" si="63"/>
        <v>2318.1999999999998</v>
      </c>
      <c r="O313" s="53">
        <v>193100</v>
      </c>
      <c r="P313" s="52">
        <f t="shared" si="57"/>
        <v>6430</v>
      </c>
      <c r="Q313" s="1">
        <f t="shared" si="58"/>
        <v>57930</v>
      </c>
      <c r="R313" s="1" t="e">
        <f>VLOOKUP(A313,#REF!,7,0)</f>
        <v>#REF!</v>
      </c>
      <c r="S313" s="1" t="e">
        <f>VLOOKUP(A313,#REF!,8,0)</f>
        <v>#REF!</v>
      </c>
      <c r="T313" s="1" t="e">
        <f t="shared" si="64"/>
        <v>#REF!</v>
      </c>
      <c r="U313" s="13">
        <f t="shared" si="59"/>
        <v>64360</v>
      </c>
      <c r="V313" s="13">
        <f t="shared" si="68"/>
        <v>58510</v>
      </c>
      <c r="W313" s="13">
        <f t="shared" si="68"/>
        <v>5850</v>
      </c>
      <c r="X313" s="13">
        <f t="shared" si="67"/>
        <v>0</v>
      </c>
      <c r="Y313" s="13">
        <f t="shared" si="60"/>
        <v>527800</v>
      </c>
      <c r="Z313" s="85" t="s">
        <v>1382</v>
      </c>
      <c r="AA313" s="102" t="s">
        <v>1850</v>
      </c>
      <c r="AB313" s="14" t="s">
        <v>940</v>
      </c>
      <c r="AC313" s="86">
        <v>43767</v>
      </c>
      <c r="AD313" s="9">
        <v>1</v>
      </c>
      <c r="AE313" s="86">
        <v>43768</v>
      </c>
      <c r="AF313" s="9">
        <v>1</v>
      </c>
      <c r="AG313" s="68"/>
      <c r="AH313" s="21"/>
      <c r="AI313" s="1">
        <f t="shared" si="61"/>
        <v>58509.090909090912</v>
      </c>
      <c r="AJ313" s="1">
        <f t="shared" si="62"/>
        <v>5850.909090909091</v>
      </c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1:58" s="21" customFormat="1">
      <c r="A314" s="39" t="s">
        <v>310</v>
      </c>
      <c r="B314" s="17" t="s">
        <v>1658</v>
      </c>
      <c r="C314" s="17"/>
      <c r="D314" s="17"/>
      <c r="E314" s="175" t="s">
        <v>1704</v>
      </c>
      <c r="F314" s="45">
        <v>28.706000000000003</v>
      </c>
      <c r="G314" s="45">
        <v>21.231000000000002</v>
      </c>
      <c r="H314" s="45">
        <v>7.4749999999999996</v>
      </c>
      <c r="I314" s="12"/>
      <c r="J314" s="91" t="s">
        <v>830</v>
      </c>
      <c r="K314" s="12" t="s">
        <v>1599</v>
      </c>
      <c r="L314" s="9" t="s">
        <v>381</v>
      </c>
      <c r="M314" s="55">
        <v>1870000</v>
      </c>
      <c r="N314" s="69">
        <f t="shared" si="63"/>
        <v>1870</v>
      </c>
      <c r="O314" s="53">
        <v>155800</v>
      </c>
      <c r="P314" s="52">
        <f t="shared" si="57"/>
        <v>5190</v>
      </c>
      <c r="Q314" s="1">
        <f t="shared" si="58"/>
        <v>46740</v>
      </c>
      <c r="R314" s="1" t="e">
        <f>VLOOKUP(A314,#REF!,7,0)</f>
        <v>#REF!</v>
      </c>
      <c r="S314" s="1" t="e">
        <f>VLOOKUP(A314,#REF!,8,0)</f>
        <v>#REF!</v>
      </c>
      <c r="T314" s="1" t="e">
        <f t="shared" si="64"/>
        <v>#REF!</v>
      </c>
      <c r="U314" s="13">
        <f t="shared" si="59"/>
        <v>51930</v>
      </c>
      <c r="V314" s="13">
        <f t="shared" si="68"/>
        <v>47210</v>
      </c>
      <c r="W314" s="13">
        <f t="shared" si="68"/>
        <v>4720</v>
      </c>
      <c r="X314" s="13">
        <f t="shared" si="67"/>
        <v>0</v>
      </c>
      <c r="Y314" s="13">
        <f t="shared" si="60"/>
        <v>425850</v>
      </c>
      <c r="Z314" s="13"/>
      <c r="AA314" s="102" t="s">
        <v>1626</v>
      </c>
      <c r="AB314" s="14" t="s">
        <v>380</v>
      </c>
      <c r="AC314" s="86">
        <v>43766</v>
      </c>
      <c r="AD314" s="9">
        <v>1</v>
      </c>
      <c r="AE314" s="86">
        <v>43767</v>
      </c>
      <c r="AF314" s="9">
        <v>1</v>
      </c>
      <c r="AG314" s="68"/>
      <c r="AI314" s="1">
        <f t="shared" si="61"/>
        <v>47209.090909090912</v>
      </c>
      <c r="AJ314" s="1">
        <f t="shared" si="62"/>
        <v>4720.909090909091</v>
      </c>
    </row>
    <row r="315" spans="1:58" s="48" customFormat="1">
      <c r="A315" s="42" t="s">
        <v>311</v>
      </c>
      <c r="B315" s="45" t="s">
        <v>1037</v>
      </c>
      <c r="C315" s="45" t="s">
        <v>1074</v>
      </c>
      <c r="D315" s="45" t="s">
        <v>1041</v>
      </c>
      <c r="E315" s="174"/>
      <c r="F315" s="45">
        <v>27.251999999999999</v>
      </c>
      <c r="G315" s="45">
        <v>20.155999999999999</v>
      </c>
      <c r="H315" s="45">
        <v>7.0960000000000001</v>
      </c>
      <c r="I315" s="36" t="s">
        <v>1035</v>
      </c>
      <c r="J315" s="91" t="s">
        <v>831</v>
      </c>
      <c r="K315" s="36" t="s">
        <v>1600</v>
      </c>
      <c r="L315" s="9" t="s">
        <v>389</v>
      </c>
      <c r="M315" s="55">
        <v>1776300</v>
      </c>
      <c r="N315" s="69">
        <f t="shared" si="63"/>
        <v>1776.3</v>
      </c>
      <c r="O315" s="53">
        <v>148000</v>
      </c>
      <c r="P315" s="52">
        <f t="shared" si="57"/>
        <v>4930</v>
      </c>
      <c r="Q315" s="1">
        <f t="shared" si="58"/>
        <v>44400</v>
      </c>
      <c r="R315" s="1" t="e">
        <f>VLOOKUP(A315,#REF!,7,0)</f>
        <v>#REF!</v>
      </c>
      <c r="S315" s="1" t="e">
        <f>VLOOKUP(A315,#REF!,8,0)</f>
        <v>#REF!</v>
      </c>
      <c r="T315" s="1" t="e">
        <f t="shared" si="64"/>
        <v>#REF!</v>
      </c>
      <c r="U315" s="13">
        <f t="shared" si="59"/>
        <v>49330</v>
      </c>
      <c r="V315" s="13">
        <f t="shared" si="68"/>
        <v>44850</v>
      </c>
      <c r="W315" s="13">
        <f t="shared" si="68"/>
        <v>4480</v>
      </c>
      <c r="X315" s="13">
        <f t="shared" si="67"/>
        <v>0</v>
      </c>
      <c r="Y315" s="13">
        <f t="shared" si="60"/>
        <v>404530</v>
      </c>
      <c r="Z315" s="85" t="s">
        <v>1382</v>
      </c>
      <c r="AA315" s="102" t="s">
        <v>1851</v>
      </c>
      <c r="AB315" s="14" t="s">
        <v>388</v>
      </c>
      <c r="AC315" s="86">
        <v>43753</v>
      </c>
      <c r="AD315" s="9">
        <v>1</v>
      </c>
      <c r="AE315" s="86">
        <v>43761</v>
      </c>
      <c r="AF315" s="9">
        <v>1</v>
      </c>
      <c r="AG315" s="68"/>
      <c r="AH315" s="21"/>
      <c r="AI315" s="1">
        <f t="shared" si="61"/>
        <v>44845.454545454544</v>
      </c>
      <c r="AJ315" s="1">
        <f t="shared" si="62"/>
        <v>4484.545454545455</v>
      </c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1:58" s="48" customFormat="1">
      <c r="A316" s="42" t="s">
        <v>312</v>
      </c>
      <c r="B316" s="45" t="s">
        <v>1112</v>
      </c>
      <c r="C316" s="45" t="s">
        <v>1074</v>
      </c>
      <c r="D316" s="45" t="s">
        <v>1057</v>
      </c>
      <c r="E316" s="174"/>
      <c r="F316" s="45">
        <v>27.251999999999999</v>
      </c>
      <c r="G316" s="45">
        <v>20.155999999999999</v>
      </c>
      <c r="H316" s="45">
        <v>7.0960000000000001</v>
      </c>
      <c r="I316" s="36" t="s">
        <v>1113</v>
      </c>
      <c r="J316" s="9" t="s">
        <v>943</v>
      </c>
      <c r="K316" s="36" t="s">
        <v>942</v>
      </c>
      <c r="L316" s="9" t="s">
        <v>945</v>
      </c>
      <c r="M316" s="55">
        <v>1776300</v>
      </c>
      <c r="N316" s="69">
        <f t="shared" si="63"/>
        <v>1776.3</v>
      </c>
      <c r="O316" s="53">
        <v>148000</v>
      </c>
      <c r="P316" s="52">
        <f t="shared" si="57"/>
        <v>4930</v>
      </c>
      <c r="Q316" s="1">
        <f t="shared" si="58"/>
        <v>44400</v>
      </c>
      <c r="R316" s="1" t="e">
        <f>VLOOKUP(A316,#REF!,7,0)</f>
        <v>#REF!</v>
      </c>
      <c r="S316" s="1" t="e">
        <f>VLOOKUP(A316,#REF!,8,0)</f>
        <v>#REF!</v>
      </c>
      <c r="T316" s="1" t="e">
        <f t="shared" si="64"/>
        <v>#REF!</v>
      </c>
      <c r="U316" s="13">
        <f t="shared" si="59"/>
        <v>49330</v>
      </c>
      <c r="V316" s="13">
        <f t="shared" si="68"/>
        <v>44850</v>
      </c>
      <c r="W316" s="13">
        <f t="shared" si="68"/>
        <v>4480</v>
      </c>
      <c r="X316" s="13">
        <f t="shared" si="67"/>
        <v>0</v>
      </c>
      <c r="Y316" s="61">
        <f t="shared" si="60"/>
        <v>404530</v>
      </c>
      <c r="Z316" s="85" t="s">
        <v>1382</v>
      </c>
      <c r="AA316" s="102" t="s">
        <v>1852</v>
      </c>
      <c r="AB316" s="14" t="s">
        <v>944</v>
      </c>
      <c r="AC316" s="86">
        <v>43768</v>
      </c>
      <c r="AD316" s="9">
        <v>1</v>
      </c>
      <c r="AE316" s="86">
        <v>43769</v>
      </c>
      <c r="AF316" s="9">
        <v>1</v>
      </c>
      <c r="AG316" s="68"/>
      <c r="AH316" s="21"/>
      <c r="AI316" s="1">
        <f t="shared" si="61"/>
        <v>44845.454545454544</v>
      </c>
      <c r="AJ316" s="1">
        <f t="shared" si="62"/>
        <v>4484.545454545455</v>
      </c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1:58" s="21" customFormat="1">
      <c r="A317" s="42" t="s">
        <v>313</v>
      </c>
      <c r="B317" s="17" t="s">
        <v>1659</v>
      </c>
      <c r="C317" s="17"/>
      <c r="D317" s="17"/>
      <c r="E317" s="175" t="s">
        <v>1704</v>
      </c>
      <c r="F317" s="45">
        <v>27.251999999999999</v>
      </c>
      <c r="G317" s="45">
        <v>20.155999999999999</v>
      </c>
      <c r="H317" s="45">
        <v>7.0960000000000001</v>
      </c>
      <c r="I317" s="12" t="s">
        <v>1490</v>
      </c>
      <c r="J317" s="91" t="s">
        <v>832</v>
      </c>
      <c r="K317" s="12" t="s">
        <v>1601</v>
      </c>
      <c r="L317" s="9" t="s">
        <v>1690</v>
      </c>
      <c r="M317" s="55">
        <v>1776300</v>
      </c>
      <c r="N317" s="69">
        <f t="shared" si="63"/>
        <v>1776.3</v>
      </c>
      <c r="O317" s="53">
        <v>148000</v>
      </c>
      <c r="P317" s="52">
        <f t="shared" si="57"/>
        <v>4930</v>
      </c>
      <c r="Q317" s="1">
        <f t="shared" si="58"/>
        <v>44400</v>
      </c>
      <c r="R317" s="1" t="e">
        <f>VLOOKUP(A317,#REF!,7,0)</f>
        <v>#REF!</v>
      </c>
      <c r="S317" s="1" t="e">
        <f>VLOOKUP(A317,#REF!,8,0)</f>
        <v>#REF!</v>
      </c>
      <c r="T317" s="1" t="e">
        <f t="shared" si="64"/>
        <v>#REF!</v>
      </c>
      <c r="U317" s="13">
        <f t="shared" si="59"/>
        <v>49330</v>
      </c>
      <c r="V317" s="13">
        <f t="shared" si="68"/>
        <v>44850</v>
      </c>
      <c r="W317" s="13">
        <f t="shared" si="68"/>
        <v>4480</v>
      </c>
      <c r="X317" s="13">
        <f t="shared" si="67"/>
        <v>0</v>
      </c>
      <c r="Y317" s="13">
        <f t="shared" si="60"/>
        <v>404530</v>
      </c>
      <c r="Z317" s="13"/>
      <c r="AA317" s="102" t="s">
        <v>1626</v>
      </c>
      <c r="AB317" s="14" t="s">
        <v>1691</v>
      </c>
      <c r="AC317" s="86">
        <v>43755</v>
      </c>
      <c r="AD317" s="9">
        <v>1</v>
      </c>
      <c r="AE317" s="86">
        <v>43762</v>
      </c>
      <c r="AF317" s="9">
        <v>1</v>
      </c>
      <c r="AG317" s="68"/>
      <c r="AI317" s="1">
        <f t="shared" si="61"/>
        <v>44845.454545454544</v>
      </c>
      <c r="AJ317" s="1">
        <f t="shared" si="62"/>
        <v>4484.545454545455</v>
      </c>
    </row>
    <row r="318" spans="1:58" s="21" customFormat="1" hidden="1">
      <c r="A318" s="2" t="s">
        <v>314</v>
      </c>
      <c r="F318" s="45">
        <v>27.251999999999999</v>
      </c>
      <c r="G318" s="45">
        <v>20.155999999999999</v>
      </c>
      <c r="H318" s="45">
        <v>7.0960000000000001</v>
      </c>
      <c r="J318" s="9"/>
      <c r="K318" s="12">
        <v>0</v>
      </c>
      <c r="L318" s="9"/>
      <c r="M318" s="55">
        <v>1776300</v>
      </c>
      <c r="N318" s="55">
        <f t="shared" si="63"/>
        <v>1776.3</v>
      </c>
      <c r="O318" s="53">
        <v>148000</v>
      </c>
      <c r="P318" s="1">
        <f t="shared" si="57"/>
        <v>4930</v>
      </c>
      <c r="Q318" s="1">
        <f t="shared" si="58"/>
        <v>44400</v>
      </c>
      <c r="R318" s="1" t="e">
        <f>VLOOKUP(A318,#REF!,7,0)</f>
        <v>#REF!</v>
      </c>
      <c r="S318" s="1" t="e">
        <f>VLOOKUP(A318,#REF!,8,0)</f>
        <v>#REF!</v>
      </c>
      <c r="T318" s="1" t="e">
        <f t="shared" si="64"/>
        <v>#REF!</v>
      </c>
      <c r="U318" s="13">
        <f t="shared" si="59"/>
        <v>49330</v>
      </c>
      <c r="V318" s="13">
        <f t="shared" si="68"/>
        <v>44850</v>
      </c>
      <c r="W318" s="13">
        <f t="shared" si="68"/>
        <v>4480</v>
      </c>
      <c r="X318" s="13">
        <f t="shared" si="67"/>
        <v>0</v>
      </c>
      <c r="Y318" s="13">
        <f t="shared" si="60"/>
        <v>404530</v>
      </c>
      <c r="Z318" s="13"/>
      <c r="AA318" s="102"/>
      <c r="AB318" s="14"/>
      <c r="AC318" s="9"/>
      <c r="AD318" s="9"/>
      <c r="AE318" s="9"/>
      <c r="AF318" s="9"/>
      <c r="AG318" s="68"/>
      <c r="AI318" s="1">
        <f t="shared" si="61"/>
        <v>44845.454545454544</v>
      </c>
      <c r="AJ318" s="1">
        <f t="shared" si="62"/>
        <v>4484.545454545455</v>
      </c>
    </row>
    <row r="319" spans="1:58" s="21" customFormat="1" hidden="1">
      <c r="A319" s="2" t="s">
        <v>315</v>
      </c>
      <c r="F319" s="45">
        <v>27.251999999999999</v>
      </c>
      <c r="G319" s="45">
        <v>20.155999999999999</v>
      </c>
      <c r="H319" s="45">
        <v>7.0960000000000001</v>
      </c>
      <c r="J319" s="9"/>
      <c r="K319" s="12">
        <v>0</v>
      </c>
      <c r="L319" s="9"/>
      <c r="M319" s="55">
        <v>1776300</v>
      </c>
      <c r="N319" s="55">
        <f t="shared" si="63"/>
        <v>1776.3</v>
      </c>
      <c r="O319" s="53">
        <v>148000</v>
      </c>
      <c r="P319" s="1">
        <f t="shared" si="57"/>
        <v>4930</v>
      </c>
      <c r="Q319" s="1">
        <f t="shared" si="58"/>
        <v>44400</v>
      </c>
      <c r="R319" s="1" t="e">
        <f>VLOOKUP(A319,#REF!,7,0)</f>
        <v>#REF!</v>
      </c>
      <c r="S319" s="1" t="e">
        <f>VLOOKUP(A319,#REF!,8,0)</f>
        <v>#REF!</v>
      </c>
      <c r="T319" s="1" t="e">
        <f t="shared" si="64"/>
        <v>#REF!</v>
      </c>
      <c r="U319" s="13">
        <f t="shared" si="59"/>
        <v>49330</v>
      </c>
      <c r="V319" s="13">
        <f t="shared" si="68"/>
        <v>44850</v>
      </c>
      <c r="W319" s="13">
        <f t="shared" si="68"/>
        <v>4480</v>
      </c>
      <c r="X319" s="13">
        <f t="shared" si="67"/>
        <v>0</v>
      </c>
      <c r="Y319" s="13">
        <f t="shared" si="60"/>
        <v>404530</v>
      </c>
      <c r="Z319" s="13"/>
      <c r="AA319" s="102"/>
      <c r="AB319" s="14"/>
      <c r="AC319" s="9"/>
      <c r="AD319" s="9"/>
      <c r="AE319" s="9"/>
      <c r="AF319" s="9"/>
      <c r="AG319" s="68"/>
      <c r="AI319" s="1">
        <f t="shared" si="61"/>
        <v>44845.454545454544</v>
      </c>
      <c r="AJ319" s="1">
        <f t="shared" si="62"/>
        <v>4484.545454545455</v>
      </c>
    </row>
    <row r="320" spans="1:58" s="48" customFormat="1" hidden="1">
      <c r="A320" s="42" t="s">
        <v>316</v>
      </c>
      <c r="B320" s="45"/>
      <c r="C320" s="45"/>
      <c r="D320" s="45"/>
      <c r="E320" s="174"/>
      <c r="F320" s="45">
        <v>27.251999999999999</v>
      </c>
      <c r="G320" s="45">
        <v>20.155999999999999</v>
      </c>
      <c r="H320" s="45">
        <v>7.0960000000000001</v>
      </c>
      <c r="I320" s="36"/>
      <c r="J320" s="91"/>
      <c r="K320" s="36"/>
      <c r="L320" s="9"/>
      <c r="M320" s="55">
        <v>1776300</v>
      </c>
      <c r="N320" s="69">
        <f t="shared" si="63"/>
        <v>1776.3</v>
      </c>
      <c r="O320" s="53">
        <v>148000</v>
      </c>
      <c r="P320" s="52">
        <f t="shared" si="57"/>
        <v>4930</v>
      </c>
      <c r="Q320" s="1">
        <f t="shared" si="58"/>
        <v>44400</v>
      </c>
      <c r="R320" s="1" t="e">
        <f>VLOOKUP(A320,#REF!,7,0)</f>
        <v>#REF!</v>
      </c>
      <c r="S320" s="1" t="e">
        <f>VLOOKUP(A320,#REF!,8,0)</f>
        <v>#REF!</v>
      </c>
      <c r="T320" s="1" t="e">
        <f t="shared" si="64"/>
        <v>#REF!</v>
      </c>
      <c r="U320" s="13">
        <f t="shared" si="59"/>
        <v>49330</v>
      </c>
      <c r="V320" s="13">
        <f t="shared" si="68"/>
        <v>44850</v>
      </c>
      <c r="W320" s="13">
        <f t="shared" si="68"/>
        <v>4480</v>
      </c>
      <c r="X320" s="13">
        <f t="shared" si="67"/>
        <v>0</v>
      </c>
      <c r="Y320" s="13">
        <f t="shared" si="60"/>
        <v>404530</v>
      </c>
      <c r="Z320" s="85" t="s">
        <v>1382</v>
      </c>
      <c r="AA320" s="102"/>
      <c r="AB320" s="14"/>
      <c r="AC320" s="86">
        <v>43755</v>
      </c>
      <c r="AD320" s="9">
        <v>1</v>
      </c>
      <c r="AE320" s="86">
        <v>43762</v>
      </c>
      <c r="AF320" s="9">
        <v>1</v>
      </c>
      <c r="AG320" s="68"/>
      <c r="AH320" s="21"/>
      <c r="AI320" s="1">
        <f t="shared" si="61"/>
        <v>44845.454545454544</v>
      </c>
      <c r="AJ320" s="1">
        <f t="shared" si="62"/>
        <v>4484.545454545455</v>
      </c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1:58" s="21" customFormat="1" hidden="1">
      <c r="A321" s="38" t="s">
        <v>317</v>
      </c>
      <c r="B321" s="17"/>
      <c r="C321" s="17"/>
      <c r="D321" s="17"/>
      <c r="E321" s="17"/>
      <c r="F321" s="45">
        <v>27.251999999999999</v>
      </c>
      <c r="G321" s="45">
        <v>20.155999999999999</v>
      </c>
      <c r="H321" s="45">
        <v>7.0960000000000001</v>
      </c>
      <c r="I321" s="12"/>
      <c r="J321" s="91"/>
      <c r="K321" s="12"/>
      <c r="L321" s="9"/>
      <c r="M321" s="55">
        <v>1776300</v>
      </c>
      <c r="N321" s="69">
        <f t="shared" si="63"/>
        <v>1776.3</v>
      </c>
      <c r="O321" s="53">
        <v>148000</v>
      </c>
      <c r="P321" s="52">
        <f t="shared" si="57"/>
        <v>4930</v>
      </c>
      <c r="Q321" s="1">
        <f t="shared" si="58"/>
        <v>44400</v>
      </c>
      <c r="R321" s="1" t="e">
        <f>VLOOKUP(A321,#REF!,7,0)</f>
        <v>#REF!</v>
      </c>
      <c r="S321" s="1" t="e">
        <f>VLOOKUP(A321,#REF!,8,0)</f>
        <v>#REF!</v>
      </c>
      <c r="T321" s="1" t="e">
        <f t="shared" si="64"/>
        <v>#REF!</v>
      </c>
      <c r="U321" s="13">
        <f t="shared" si="59"/>
        <v>49330</v>
      </c>
      <c r="V321" s="13">
        <f t="shared" ref="V321:W355" si="69">ROUND(AI321,-1)</f>
        <v>44850</v>
      </c>
      <c r="W321" s="13">
        <f t="shared" si="69"/>
        <v>4480</v>
      </c>
      <c r="X321" s="13">
        <f t="shared" si="67"/>
        <v>0</v>
      </c>
      <c r="Y321" s="13">
        <f t="shared" si="60"/>
        <v>404530</v>
      </c>
      <c r="Z321" s="13"/>
      <c r="AA321" s="102"/>
      <c r="AB321" s="14"/>
      <c r="AC321" s="86"/>
      <c r="AD321" s="9"/>
      <c r="AE321" s="86"/>
      <c r="AF321" s="9"/>
      <c r="AG321" s="68"/>
      <c r="AI321" s="1">
        <f t="shared" si="61"/>
        <v>44845.454545454544</v>
      </c>
      <c r="AJ321" s="1">
        <f t="shared" si="62"/>
        <v>4484.545454545455</v>
      </c>
    </row>
    <row r="322" spans="1:58" s="21" customFormat="1" hidden="1">
      <c r="A322" s="2" t="s">
        <v>318</v>
      </c>
      <c r="F322" s="45">
        <v>27.251999999999999</v>
      </c>
      <c r="G322" s="45">
        <v>20.155999999999999</v>
      </c>
      <c r="H322" s="45">
        <v>7.0960000000000001</v>
      </c>
      <c r="J322" s="9"/>
      <c r="K322" s="12">
        <v>0</v>
      </c>
      <c r="L322" s="9"/>
      <c r="M322" s="55">
        <v>1776300</v>
      </c>
      <c r="N322" s="55">
        <f t="shared" si="63"/>
        <v>1776.3</v>
      </c>
      <c r="O322" s="53">
        <v>148000</v>
      </c>
      <c r="P322" s="1">
        <f t="shared" si="57"/>
        <v>4930</v>
      </c>
      <c r="Q322" s="1">
        <f t="shared" si="58"/>
        <v>44400</v>
      </c>
      <c r="R322" s="1" t="e">
        <f>VLOOKUP(A322,#REF!,7,0)</f>
        <v>#REF!</v>
      </c>
      <c r="S322" s="1" t="e">
        <f>VLOOKUP(A322,#REF!,8,0)</f>
        <v>#REF!</v>
      </c>
      <c r="T322" s="1" t="e">
        <f t="shared" si="64"/>
        <v>#REF!</v>
      </c>
      <c r="U322" s="13">
        <f t="shared" si="59"/>
        <v>49330</v>
      </c>
      <c r="V322" s="13">
        <f t="shared" si="69"/>
        <v>44850</v>
      </c>
      <c r="W322" s="13">
        <f t="shared" si="69"/>
        <v>4480</v>
      </c>
      <c r="X322" s="13">
        <f t="shared" si="67"/>
        <v>0</v>
      </c>
      <c r="Y322" s="13">
        <f t="shared" si="60"/>
        <v>404530</v>
      </c>
      <c r="Z322" s="13"/>
      <c r="AA322" s="102"/>
      <c r="AB322" s="14"/>
      <c r="AC322" s="9"/>
      <c r="AD322" s="9"/>
      <c r="AE322" s="9"/>
      <c r="AF322" s="9"/>
      <c r="AG322" s="68"/>
      <c r="AI322" s="1">
        <f t="shared" si="61"/>
        <v>44845.454545454544</v>
      </c>
      <c r="AJ322" s="1">
        <f t="shared" si="62"/>
        <v>4484.545454545455</v>
      </c>
    </row>
    <row r="323" spans="1:58" s="21" customFormat="1" hidden="1">
      <c r="A323" s="25" t="s">
        <v>319</v>
      </c>
      <c r="F323" s="45">
        <v>27.251999999999999</v>
      </c>
      <c r="G323" s="45">
        <v>20.155999999999999</v>
      </c>
      <c r="H323" s="45">
        <v>7.0960000000000001</v>
      </c>
      <c r="J323" s="9"/>
      <c r="K323" s="12">
        <v>0</v>
      </c>
      <c r="L323" s="9"/>
      <c r="M323" s="55">
        <v>1776300</v>
      </c>
      <c r="N323" s="55">
        <f t="shared" si="63"/>
        <v>1776.3</v>
      </c>
      <c r="O323" s="53">
        <v>148000</v>
      </c>
      <c r="P323" s="1">
        <f t="shared" si="57"/>
        <v>4930</v>
      </c>
      <c r="Q323" s="1">
        <f t="shared" si="58"/>
        <v>44400</v>
      </c>
      <c r="R323" s="1" t="e">
        <f>VLOOKUP(A323,#REF!,7,0)</f>
        <v>#REF!</v>
      </c>
      <c r="S323" s="1" t="e">
        <f>VLOOKUP(A323,#REF!,8,0)</f>
        <v>#REF!</v>
      </c>
      <c r="T323" s="1" t="e">
        <f t="shared" si="64"/>
        <v>#REF!</v>
      </c>
      <c r="U323" s="13">
        <f t="shared" si="59"/>
        <v>49330</v>
      </c>
      <c r="V323" s="13">
        <f t="shared" si="69"/>
        <v>44850</v>
      </c>
      <c r="W323" s="13">
        <f t="shared" si="69"/>
        <v>4480</v>
      </c>
      <c r="X323" s="13">
        <f t="shared" si="67"/>
        <v>0</v>
      </c>
      <c r="Y323" s="13">
        <f t="shared" si="60"/>
        <v>404530</v>
      </c>
      <c r="Z323" s="13"/>
      <c r="AA323" s="102"/>
      <c r="AB323" s="14"/>
      <c r="AC323" s="9"/>
      <c r="AD323" s="9"/>
      <c r="AE323" s="9"/>
      <c r="AF323" s="9"/>
      <c r="AG323" s="68"/>
      <c r="AI323" s="1">
        <f t="shared" si="61"/>
        <v>44845.454545454544</v>
      </c>
      <c r="AJ323" s="1">
        <f t="shared" si="62"/>
        <v>4484.545454545455</v>
      </c>
    </row>
    <row r="324" spans="1:58" s="48" customFormat="1">
      <c r="A324" s="42" t="s">
        <v>320</v>
      </c>
      <c r="B324" s="45" t="s">
        <v>1276</v>
      </c>
      <c r="C324" s="45" t="s">
        <v>1262</v>
      </c>
      <c r="D324" s="45" t="s">
        <v>1277</v>
      </c>
      <c r="E324" s="174"/>
      <c r="F324" s="45">
        <v>27.251999999999999</v>
      </c>
      <c r="G324" s="45">
        <v>20.155999999999999</v>
      </c>
      <c r="H324" s="45">
        <v>7.0960000000000001</v>
      </c>
      <c r="I324" s="36" t="s">
        <v>1278</v>
      </c>
      <c r="J324" s="9" t="s">
        <v>947</v>
      </c>
      <c r="K324" s="36" t="s">
        <v>946</v>
      </c>
      <c r="L324" s="9" t="s">
        <v>949</v>
      </c>
      <c r="M324" s="55">
        <v>1776300</v>
      </c>
      <c r="N324" s="69">
        <f t="shared" si="63"/>
        <v>1776.3</v>
      </c>
      <c r="O324" s="53">
        <v>148000</v>
      </c>
      <c r="P324" s="52">
        <f t="shared" ref="P324:P355" si="70">ROUNDDOWN(O324/30,-1)</f>
        <v>4930</v>
      </c>
      <c r="Q324" s="1">
        <f t="shared" ref="Q324:Q355" si="71">O324*0.3</f>
        <v>44400</v>
      </c>
      <c r="R324" s="1" t="e">
        <f>VLOOKUP(A324,#REF!,7,0)</f>
        <v>#REF!</v>
      </c>
      <c r="S324" s="1" t="e">
        <f>VLOOKUP(A324,#REF!,8,0)</f>
        <v>#REF!</v>
      </c>
      <c r="T324" s="1" t="e">
        <f t="shared" si="64"/>
        <v>#REF!</v>
      </c>
      <c r="U324" s="13">
        <f t="shared" ref="U324:U357" si="72">P324+Q324</f>
        <v>49330</v>
      </c>
      <c r="V324" s="13">
        <f t="shared" si="69"/>
        <v>44850</v>
      </c>
      <c r="W324" s="13">
        <f t="shared" si="69"/>
        <v>4480</v>
      </c>
      <c r="X324" s="13">
        <f t="shared" si="67"/>
        <v>0</v>
      </c>
      <c r="Y324" s="13">
        <f t="shared" ref="Y324:Y355" si="73">(Q324*8)+U324</f>
        <v>404530</v>
      </c>
      <c r="Z324" s="85" t="s">
        <v>1382</v>
      </c>
      <c r="AA324" s="102" t="s">
        <v>1853</v>
      </c>
      <c r="AB324" s="14" t="s">
        <v>948</v>
      </c>
      <c r="AC324" s="86">
        <v>43769</v>
      </c>
      <c r="AD324" s="9">
        <v>1</v>
      </c>
      <c r="AE324" s="86">
        <v>43770</v>
      </c>
      <c r="AF324" s="9">
        <v>1</v>
      </c>
      <c r="AG324" s="68"/>
      <c r="AH324" s="21"/>
      <c r="AI324" s="1">
        <f t="shared" ref="AI324:AI357" si="74">U324-AJ324</f>
        <v>44845.454545454544</v>
      </c>
      <c r="AJ324" s="1">
        <f t="shared" ref="AJ324:AJ357" si="75">U324/11</f>
        <v>4484.545454545455</v>
      </c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1:58" s="48" customFormat="1">
      <c r="A325" s="42" t="s">
        <v>321</v>
      </c>
      <c r="B325" s="45" t="s">
        <v>1276</v>
      </c>
      <c r="C325" s="45" t="s">
        <v>1262</v>
      </c>
      <c r="D325" s="45" t="s">
        <v>1277</v>
      </c>
      <c r="E325" s="174"/>
      <c r="F325" s="45">
        <v>27.251999999999999</v>
      </c>
      <c r="G325" s="45">
        <v>20.155999999999999</v>
      </c>
      <c r="H325" s="45">
        <v>7.0960000000000001</v>
      </c>
      <c r="I325" s="36" t="s">
        <v>1278</v>
      </c>
      <c r="J325" s="9" t="s">
        <v>947</v>
      </c>
      <c r="K325" s="36" t="s">
        <v>946</v>
      </c>
      <c r="L325" s="9" t="s">
        <v>949</v>
      </c>
      <c r="M325" s="55">
        <v>1776300</v>
      </c>
      <c r="N325" s="69">
        <f t="shared" ref="N325:N357" si="76">M325/1000</f>
        <v>1776.3</v>
      </c>
      <c r="O325" s="53">
        <v>148000</v>
      </c>
      <c r="P325" s="52">
        <f t="shared" si="70"/>
        <v>4930</v>
      </c>
      <c r="Q325" s="1">
        <f t="shared" si="71"/>
        <v>44400</v>
      </c>
      <c r="R325" s="1" t="e">
        <f>VLOOKUP(A325,#REF!,7,0)</f>
        <v>#REF!</v>
      </c>
      <c r="S325" s="1" t="e">
        <f>VLOOKUP(A325,#REF!,8,0)</f>
        <v>#REF!</v>
      </c>
      <c r="T325" s="1" t="e">
        <f t="shared" ref="T325:T357" si="77">Q325-R325-S325</f>
        <v>#REF!</v>
      </c>
      <c r="U325" s="13">
        <f t="shared" si="72"/>
        <v>49330</v>
      </c>
      <c r="V325" s="13">
        <f t="shared" si="69"/>
        <v>44850</v>
      </c>
      <c r="W325" s="13">
        <f t="shared" si="69"/>
        <v>4480</v>
      </c>
      <c r="X325" s="13">
        <f t="shared" si="67"/>
        <v>0</v>
      </c>
      <c r="Y325" s="13">
        <f t="shared" si="73"/>
        <v>404530</v>
      </c>
      <c r="Z325" s="85" t="s">
        <v>1382</v>
      </c>
      <c r="AA325" s="102"/>
      <c r="AB325" s="14" t="s">
        <v>948</v>
      </c>
      <c r="AC325" s="86">
        <v>43769</v>
      </c>
      <c r="AD325" s="9">
        <v>1</v>
      </c>
      <c r="AE325" s="86">
        <v>43770</v>
      </c>
      <c r="AF325" s="9">
        <v>1</v>
      </c>
      <c r="AG325" s="68"/>
      <c r="AH325" s="21"/>
      <c r="AI325" s="1">
        <f t="shared" si="74"/>
        <v>44845.454545454544</v>
      </c>
      <c r="AJ325" s="1">
        <f t="shared" si="75"/>
        <v>4484.545454545455</v>
      </c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1:58" s="21" customFormat="1" hidden="1">
      <c r="A326" s="2" t="s">
        <v>322</v>
      </c>
      <c r="F326" s="45">
        <v>27.251999999999999</v>
      </c>
      <c r="G326" s="45">
        <v>20.155999999999999</v>
      </c>
      <c r="H326" s="45">
        <v>7.0960000000000001</v>
      </c>
      <c r="J326" s="9"/>
      <c r="K326" s="12">
        <v>0</v>
      </c>
      <c r="L326" s="9"/>
      <c r="M326" s="55">
        <v>1776300</v>
      </c>
      <c r="N326" s="55">
        <f t="shared" si="76"/>
        <v>1776.3</v>
      </c>
      <c r="O326" s="53">
        <v>148000</v>
      </c>
      <c r="P326" s="1">
        <f t="shared" si="70"/>
        <v>4930</v>
      </c>
      <c r="Q326" s="1">
        <f t="shared" si="71"/>
        <v>44400</v>
      </c>
      <c r="R326" s="1" t="e">
        <f>VLOOKUP(A326,#REF!,7,0)</f>
        <v>#REF!</v>
      </c>
      <c r="S326" s="1" t="e">
        <f>VLOOKUP(A326,#REF!,8,0)</f>
        <v>#REF!</v>
      </c>
      <c r="T326" s="1" t="e">
        <f t="shared" si="77"/>
        <v>#REF!</v>
      </c>
      <c r="U326" s="13">
        <f t="shared" si="72"/>
        <v>49330</v>
      </c>
      <c r="V326" s="13">
        <f t="shared" si="69"/>
        <v>44850</v>
      </c>
      <c r="W326" s="13">
        <f t="shared" si="69"/>
        <v>4480</v>
      </c>
      <c r="X326" s="13">
        <f t="shared" si="67"/>
        <v>0</v>
      </c>
      <c r="Y326" s="13">
        <f t="shared" si="73"/>
        <v>404530</v>
      </c>
      <c r="Z326" s="13"/>
      <c r="AA326" s="102"/>
      <c r="AB326" s="14"/>
      <c r="AC326" s="9"/>
      <c r="AD326" s="9"/>
      <c r="AE326" s="9"/>
      <c r="AF326" s="9"/>
      <c r="AG326" s="68"/>
      <c r="AI326" s="1">
        <f t="shared" si="74"/>
        <v>44845.454545454544</v>
      </c>
      <c r="AJ326" s="1">
        <f t="shared" si="75"/>
        <v>4484.545454545455</v>
      </c>
    </row>
    <row r="327" spans="1:58" s="48" customFormat="1">
      <c r="A327" s="42" t="s">
        <v>323</v>
      </c>
      <c r="B327" s="45" t="s">
        <v>1347</v>
      </c>
      <c r="C327" s="45" t="s">
        <v>1304</v>
      </c>
      <c r="D327" s="45" t="s">
        <v>1348</v>
      </c>
      <c r="E327" s="174"/>
      <c r="F327" s="45">
        <v>28.706000000000003</v>
      </c>
      <c r="G327" s="45">
        <v>21.231000000000002</v>
      </c>
      <c r="H327" s="45">
        <v>7.4749999999999996</v>
      </c>
      <c r="I327" s="36" t="s">
        <v>1349</v>
      </c>
      <c r="J327" s="91" t="s">
        <v>835</v>
      </c>
      <c r="K327" s="36" t="s">
        <v>1603</v>
      </c>
      <c r="L327" s="9" t="s">
        <v>426</v>
      </c>
      <c r="M327" s="55">
        <v>1870000</v>
      </c>
      <c r="N327" s="69">
        <f t="shared" si="76"/>
        <v>1870</v>
      </c>
      <c r="O327" s="53">
        <v>155800</v>
      </c>
      <c r="P327" s="52">
        <f t="shared" si="70"/>
        <v>5190</v>
      </c>
      <c r="Q327" s="1">
        <f t="shared" si="71"/>
        <v>46740</v>
      </c>
      <c r="R327" s="1" t="e">
        <f>VLOOKUP(A327,#REF!,7,0)</f>
        <v>#REF!</v>
      </c>
      <c r="S327" s="1" t="e">
        <f>VLOOKUP(A327,#REF!,8,0)</f>
        <v>#REF!</v>
      </c>
      <c r="T327" s="1" t="e">
        <f t="shared" si="77"/>
        <v>#REF!</v>
      </c>
      <c r="U327" s="13">
        <f t="shared" si="72"/>
        <v>51930</v>
      </c>
      <c r="V327" s="13">
        <f t="shared" si="69"/>
        <v>47210</v>
      </c>
      <c r="W327" s="13">
        <f t="shared" si="69"/>
        <v>4720</v>
      </c>
      <c r="X327" s="13">
        <f t="shared" si="67"/>
        <v>0</v>
      </c>
      <c r="Y327" s="13">
        <f t="shared" si="73"/>
        <v>425850</v>
      </c>
      <c r="Z327" s="85" t="s">
        <v>1382</v>
      </c>
      <c r="AA327" s="102" t="s">
        <v>1626</v>
      </c>
      <c r="AB327" s="14" t="s">
        <v>425</v>
      </c>
      <c r="AC327" s="86">
        <v>43754</v>
      </c>
      <c r="AD327" s="9">
        <v>1</v>
      </c>
      <c r="AE327" s="86">
        <v>43761</v>
      </c>
      <c r="AF327" s="9">
        <v>1</v>
      </c>
      <c r="AG327" s="68"/>
      <c r="AH327" s="21"/>
      <c r="AI327" s="1">
        <f t="shared" si="74"/>
        <v>47209.090909090912</v>
      </c>
      <c r="AJ327" s="1">
        <f t="shared" si="75"/>
        <v>4720.909090909091</v>
      </c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1:58" s="127" customFormat="1">
      <c r="A328" s="153" t="s">
        <v>324</v>
      </c>
      <c r="B328" s="124" t="s">
        <v>1451</v>
      </c>
      <c r="C328" s="124"/>
      <c r="D328" s="124"/>
      <c r="E328" s="175" t="s">
        <v>1704</v>
      </c>
      <c r="F328" s="45">
        <v>23.894000000000002</v>
      </c>
      <c r="G328" s="45">
        <v>17.672000000000001</v>
      </c>
      <c r="H328" s="45">
        <v>6.2220000000000004</v>
      </c>
      <c r="I328" s="125" t="s">
        <v>1450</v>
      </c>
      <c r="J328" s="116" t="s">
        <v>836</v>
      </c>
      <c r="K328" s="125" t="s">
        <v>1604</v>
      </c>
      <c r="L328" s="117" t="s">
        <v>517</v>
      </c>
      <c r="M328" s="55">
        <v>4078600</v>
      </c>
      <c r="N328" s="69">
        <f t="shared" si="76"/>
        <v>4078.6</v>
      </c>
      <c r="O328" s="53">
        <v>339800</v>
      </c>
      <c r="P328" s="52">
        <f t="shared" si="70"/>
        <v>11320</v>
      </c>
      <c r="Q328" s="1">
        <f t="shared" si="71"/>
        <v>101940</v>
      </c>
      <c r="R328" s="1" t="e">
        <f>VLOOKUP(A328,#REF!,7,0)</f>
        <v>#REF!</v>
      </c>
      <c r="S328" s="1" t="e">
        <f>VLOOKUP(A328,#REF!,8,0)</f>
        <v>#REF!</v>
      </c>
      <c r="T328" s="1" t="e">
        <f t="shared" si="77"/>
        <v>#REF!</v>
      </c>
      <c r="U328" s="13">
        <f t="shared" si="72"/>
        <v>113260</v>
      </c>
      <c r="V328" s="13">
        <v>102970</v>
      </c>
      <c r="W328" s="13">
        <v>10290</v>
      </c>
      <c r="X328" s="13">
        <f t="shared" si="67"/>
        <v>0</v>
      </c>
      <c r="Y328" s="13">
        <f t="shared" si="73"/>
        <v>928780</v>
      </c>
      <c r="Z328" s="13"/>
      <c r="AA328" s="118" t="s">
        <v>1626</v>
      </c>
      <c r="AB328" s="119" t="s">
        <v>516</v>
      </c>
      <c r="AC328" s="120">
        <v>43755</v>
      </c>
      <c r="AD328" s="117">
        <v>1</v>
      </c>
      <c r="AE328" s="120">
        <v>43762</v>
      </c>
      <c r="AF328" s="117">
        <v>1</v>
      </c>
      <c r="AG328" s="126"/>
      <c r="AI328" s="128">
        <f t="shared" si="74"/>
        <v>102963.63636363637</v>
      </c>
      <c r="AJ328" s="128">
        <f t="shared" si="75"/>
        <v>10296.363636363636</v>
      </c>
    </row>
    <row r="329" spans="1:58" s="21" customFormat="1">
      <c r="A329" s="41" t="s">
        <v>325</v>
      </c>
      <c r="B329" s="17" t="s">
        <v>1453</v>
      </c>
      <c r="C329" s="17"/>
      <c r="D329" s="17"/>
      <c r="E329" s="175" t="s">
        <v>1704</v>
      </c>
      <c r="F329" s="45">
        <v>23.83</v>
      </c>
      <c r="G329" s="45">
        <v>17.625</v>
      </c>
      <c r="H329" s="45">
        <v>6.2050000000000001</v>
      </c>
      <c r="I329" s="12" t="s">
        <v>1452</v>
      </c>
      <c r="J329" s="9" t="s">
        <v>1016</v>
      </c>
      <c r="K329" s="12" t="s">
        <v>1015</v>
      </c>
      <c r="L329" s="9" t="s">
        <v>1018</v>
      </c>
      <c r="M329" s="55">
        <v>3822600</v>
      </c>
      <c r="N329" s="69">
        <f t="shared" si="76"/>
        <v>3822.6</v>
      </c>
      <c r="O329" s="53">
        <v>318500</v>
      </c>
      <c r="P329" s="52">
        <f t="shared" si="70"/>
        <v>10610</v>
      </c>
      <c r="Q329" s="1">
        <f t="shared" si="71"/>
        <v>95550</v>
      </c>
      <c r="R329" s="1" t="e">
        <f>VLOOKUP(A329,#REF!,7,0)</f>
        <v>#REF!</v>
      </c>
      <c r="S329" s="1" t="e">
        <f>VLOOKUP(A329,#REF!,8,0)</f>
        <v>#REF!</v>
      </c>
      <c r="T329" s="1" t="e">
        <f t="shared" si="77"/>
        <v>#REF!</v>
      </c>
      <c r="U329" s="13">
        <f t="shared" si="72"/>
        <v>106160</v>
      </c>
      <c r="V329" s="13">
        <f t="shared" si="69"/>
        <v>96510</v>
      </c>
      <c r="W329" s="13">
        <f t="shared" si="69"/>
        <v>9650</v>
      </c>
      <c r="X329" s="13">
        <f t="shared" si="67"/>
        <v>0</v>
      </c>
      <c r="Y329" s="61">
        <f t="shared" si="73"/>
        <v>870560</v>
      </c>
      <c r="Z329" s="61"/>
      <c r="AA329" s="102" t="s">
        <v>1626</v>
      </c>
      <c r="AB329" s="14" t="s">
        <v>1017</v>
      </c>
      <c r="AC329" s="86">
        <v>43768</v>
      </c>
      <c r="AD329" s="9">
        <v>1</v>
      </c>
      <c r="AE329" s="86">
        <v>43769</v>
      </c>
      <c r="AF329" s="9">
        <v>1</v>
      </c>
      <c r="AG329" s="68"/>
      <c r="AI329" s="1">
        <f t="shared" si="74"/>
        <v>96509.090909090912</v>
      </c>
      <c r="AJ329" s="1">
        <f t="shared" si="75"/>
        <v>9650.9090909090901</v>
      </c>
    </row>
    <row r="330" spans="1:58" s="21" customFormat="1">
      <c r="A330" s="41" t="s">
        <v>326</v>
      </c>
      <c r="B330" s="17" t="s">
        <v>1418</v>
      </c>
      <c r="C330" s="17" t="s">
        <v>1389</v>
      </c>
      <c r="D330" s="17" t="s">
        <v>1388</v>
      </c>
      <c r="E330" s="175"/>
      <c r="F330" s="45">
        <v>23.83</v>
      </c>
      <c r="G330" s="45">
        <v>17.625</v>
      </c>
      <c r="H330" s="45">
        <v>6.2050000000000001</v>
      </c>
      <c r="I330" s="12" t="s">
        <v>1417</v>
      </c>
      <c r="J330" s="91" t="s">
        <v>837</v>
      </c>
      <c r="K330" s="12" t="s">
        <v>1605</v>
      </c>
      <c r="L330" s="9" t="s">
        <v>515</v>
      </c>
      <c r="M330" s="55">
        <v>3500900</v>
      </c>
      <c r="N330" s="69">
        <f t="shared" si="76"/>
        <v>3500.9</v>
      </c>
      <c r="O330" s="53">
        <v>291700</v>
      </c>
      <c r="P330" s="52">
        <f t="shared" si="70"/>
        <v>9720</v>
      </c>
      <c r="Q330" s="1">
        <f t="shared" si="71"/>
        <v>87510</v>
      </c>
      <c r="R330" s="1" t="e">
        <f>VLOOKUP(A330,#REF!,7,0)</f>
        <v>#REF!</v>
      </c>
      <c r="S330" s="1" t="e">
        <f>VLOOKUP(A330,#REF!,8,0)</f>
        <v>#REF!</v>
      </c>
      <c r="T330" s="1" t="e">
        <f t="shared" si="77"/>
        <v>#REF!</v>
      </c>
      <c r="U330" s="13">
        <f t="shared" si="72"/>
        <v>97230</v>
      </c>
      <c r="V330" s="13">
        <f t="shared" si="69"/>
        <v>88390</v>
      </c>
      <c r="W330" s="13">
        <f t="shared" si="69"/>
        <v>8840</v>
      </c>
      <c r="X330" s="13">
        <f t="shared" si="67"/>
        <v>0</v>
      </c>
      <c r="Y330" s="13">
        <f t="shared" si="73"/>
        <v>797310</v>
      </c>
      <c r="Z330" s="13"/>
      <c r="AA330" s="102" t="s">
        <v>1777</v>
      </c>
      <c r="AB330" s="14" t="s">
        <v>514</v>
      </c>
      <c r="AC330" s="86">
        <v>43755</v>
      </c>
      <c r="AD330" s="9">
        <v>1</v>
      </c>
      <c r="AE330" s="86">
        <v>43762</v>
      </c>
      <c r="AF330" s="9">
        <v>1</v>
      </c>
      <c r="AG330" s="68"/>
      <c r="AI330" s="1">
        <f t="shared" si="74"/>
        <v>88390.909090909088</v>
      </c>
      <c r="AJ330" s="1">
        <f t="shared" si="75"/>
        <v>8839.0909090909099</v>
      </c>
    </row>
    <row r="331" spans="1:58" s="48" customFormat="1">
      <c r="A331" s="41" t="s">
        <v>327</v>
      </c>
      <c r="B331" s="45" t="s">
        <v>1114</v>
      </c>
      <c r="C331" s="45" t="s">
        <v>1074</v>
      </c>
      <c r="D331" s="45" t="s">
        <v>1043</v>
      </c>
      <c r="E331" s="174"/>
      <c r="F331" s="45">
        <v>23.83</v>
      </c>
      <c r="G331" s="45">
        <v>17.625</v>
      </c>
      <c r="H331" s="45">
        <v>6.2050000000000001</v>
      </c>
      <c r="I331" s="36" t="s">
        <v>1115</v>
      </c>
      <c r="J331" s="91" t="s">
        <v>838</v>
      </c>
      <c r="K331" s="36" t="s">
        <v>1606</v>
      </c>
      <c r="L331" s="9" t="s">
        <v>521</v>
      </c>
      <c r="M331" s="55">
        <v>3253400</v>
      </c>
      <c r="N331" s="69">
        <f t="shared" si="76"/>
        <v>3253.4</v>
      </c>
      <c r="O331" s="53">
        <v>271100</v>
      </c>
      <c r="P331" s="52">
        <f t="shared" si="70"/>
        <v>9030</v>
      </c>
      <c r="Q331" s="1">
        <f t="shared" si="71"/>
        <v>81330</v>
      </c>
      <c r="R331" s="1" t="e">
        <f>VLOOKUP(A331,#REF!,7,0)</f>
        <v>#REF!</v>
      </c>
      <c r="S331" s="1" t="e">
        <f>VLOOKUP(A331,#REF!,8,0)</f>
        <v>#REF!</v>
      </c>
      <c r="T331" s="1" t="e">
        <f t="shared" si="77"/>
        <v>#REF!</v>
      </c>
      <c r="U331" s="13">
        <f t="shared" si="72"/>
        <v>90360</v>
      </c>
      <c r="V331" s="13">
        <f t="shared" si="69"/>
        <v>82150</v>
      </c>
      <c r="W331" s="13">
        <f t="shared" si="69"/>
        <v>8210</v>
      </c>
      <c r="X331" s="13">
        <f t="shared" si="67"/>
        <v>0</v>
      </c>
      <c r="Y331" s="13">
        <f t="shared" si="73"/>
        <v>741000</v>
      </c>
      <c r="Z331" s="85" t="s">
        <v>1382</v>
      </c>
      <c r="AA331" s="102" t="s">
        <v>1777</v>
      </c>
      <c r="AB331" s="14" t="s">
        <v>520</v>
      </c>
      <c r="AC331" s="86">
        <v>43759</v>
      </c>
      <c r="AD331" s="9">
        <v>1</v>
      </c>
      <c r="AE331" s="86">
        <v>43762</v>
      </c>
      <c r="AF331" s="9">
        <v>1</v>
      </c>
      <c r="AG331" s="68"/>
      <c r="AH331" s="21"/>
      <c r="AI331" s="1">
        <f t="shared" si="74"/>
        <v>82145.454545454544</v>
      </c>
      <c r="AJ331" s="1">
        <f t="shared" si="75"/>
        <v>8214.545454545454</v>
      </c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1:58" s="21" customFormat="1">
      <c r="A332" s="41" t="s">
        <v>328</v>
      </c>
      <c r="B332" s="17" t="s">
        <v>1479</v>
      </c>
      <c r="C332" s="17" t="s">
        <v>1474</v>
      </c>
      <c r="D332" s="17" t="s">
        <v>1480</v>
      </c>
      <c r="E332" s="175"/>
      <c r="F332" s="45">
        <v>33.591000000000001</v>
      </c>
      <c r="G332" s="45">
        <v>24.844000000000001</v>
      </c>
      <c r="H332" s="45">
        <v>8.7469999999999999</v>
      </c>
      <c r="I332" s="12" t="s">
        <v>1478</v>
      </c>
      <c r="J332" s="91" t="s">
        <v>839</v>
      </c>
      <c r="K332" s="12" t="s">
        <v>1607</v>
      </c>
      <c r="L332" s="9" t="s">
        <v>526</v>
      </c>
      <c r="M332" s="55">
        <v>4364200</v>
      </c>
      <c r="N332" s="69">
        <f t="shared" si="76"/>
        <v>4364.2</v>
      </c>
      <c r="O332" s="53">
        <v>363600</v>
      </c>
      <c r="P332" s="52">
        <f t="shared" si="70"/>
        <v>12120</v>
      </c>
      <c r="Q332" s="1">
        <f t="shared" si="71"/>
        <v>109080</v>
      </c>
      <c r="R332" s="1" t="e">
        <f>VLOOKUP(A332,#REF!,7,0)</f>
        <v>#REF!</v>
      </c>
      <c r="S332" s="1" t="e">
        <f>VLOOKUP(A332,#REF!,8,0)</f>
        <v>#REF!</v>
      </c>
      <c r="T332" s="1" t="e">
        <f t="shared" si="77"/>
        <v>#REF!</v>
      </c>
      <c r="U332" s="13">
        <f t="shared" si="72"/>
        <v>121200</v>
      </c>
      <c r="V332" s="13">
        <f t="shared" si="69"/>
        <v>110180</v>
      </c>
      <c r="W332" s="13">
        <f t="shared" si="69"/>
        <v>11020</v>
      </c>
      <c r="X332" s="13">
        <f t="shared" si="67"/>
        <v>0</v>
      </c>
      <c r="Y332" s="13">
        <f t="shared" si="73"/>
        <v>993840</v>
      </c>
      <c r="Z332" s="13"/>
      <c r="AA332" s="102" t="s">
        <v>1626</v>
      </c>
      <c r="AB332" s="14" t="s">
        <v>525</v>
      </c>
      <c r="AC332" s="86">
        <v>43755</v>
      </c>
      <c r="AD332" s="9">
        <v>1</v>
      </c>
      <c r="AE332" s="86">
        <v>43762</v>
      </c>
      <c r="AF332" s="9">
        <v>1</v>
      </c>
      <c r="AG332" s="68"/>
      <c r="AI332" s="1">
        <f t="shared" si="74"/>
        <v>110181.81818181818</v>
      </c>
      <c r="AJ332" s="1">
        <f t="shared" si="75"/>
        <v>11018.181818181818</v>
      </c>
    </row>
    <row r="333" spans="1:58" s="21" customFormat="1">
      <c r="A333" s="41" t="s">
        <v>329</v>
      </c>
      <c r="B333" s="17" t="s">
        <v>1470</v>
      </c>
      <c r="C333" s="17" t="s">
        <v>1705</v>
      </c>
      <c r="D333" s="17" t="s">
        <v>1706</v>
      </c>
      <c r="E333" s="175"/>
      <c r="F333" s="45">
        <v>33.591000000000001</v>
      </c>
      <c r="G333" s="45">
        <v>24.844000000000001</v>
      </c>
      <c r="H333" s="45">
        <v>8.7469999999999999</v>
      </c>
      <c r="I333" s="12" t="s">
        <v>1469</v>
      </c>
      <c r="J333" s="91" t="s">
        <v>840</v>
      </c>
      <c r="K333" s="12" t="s">
        <v>1608</v>
      </c>
      <c r="L333" s="9" t="s">
        <v>1679</v>
      </c>
      <c r="M333" s="55">
        <v>4141500</v>
      </c>
      <c r="N333" s="69">
        <f t="shared" si="76"/>
        <v>4141.5</v>
      </c>
      <c r="O333" s="53">
        <v>345100</v>
      </c>
      <c r="P333" s="52">
        <f t="shared" si="70"/>
        <v>11500</v>
      </c>
      <c r="Q333" s="1">
        <f t="shared" si="71"/>
        <v>103530</v>
      </c>
      <c r="R333" s="1" t="e">
        <f>VLOOKUP(A333,#REF!,7,0)</f>
        <v>#REF!</v>
      </c>
      <c r="S333" s="1" t="e">
        <f>VLOOKUP(A333,#REF!,8,0)</f>
        <v>#REF!</v>
      </c>
      <c r="T333" s="1" t="e">
        <f t="shared" si="77"/>
        <v>#REF!</v>
      </c>
      <c r="U333" s="13">
        <f t="shared" si="72"/>
        <v>115030</v>
      </c>
      <c r="V333" s="13">
        <v>104580</v>
      </c>
      <c r="W333" s="13">
        <v>10450</v>
      </c>
      <c r="X333" s="13">
        <f t="shared" si="67"/>
        <v>0</v>
      </c>
      <c r="Y333" s="13">
        <f t="shared" si="73"/>
        <v>943270</v>
      </c>
      <c r="Z333" s="13"/>
      <c r="AA333" s="102" t="s">
        <v>1777</v>
      </c>
      <c r="AB333" s="14" t="s">
        <v>434</v>
      </c>
      <c r="AC333" s="86">
        <v>43754</v>
      </c>
      <c r="AD333" s="9">
        <v>1</v>
      </c>
      <c r="AE333" s="86">
        <v>43761</v>
      </c>
      <c r="AF333" s="9">
        <v>1</v>
      </c>
      <c r="AG333" s="68"/>
      <c r="AI333" s="1">
        <f t="shared" si="74"/>
        <v>104572.72727272726</v>
      </c>
      <c r="AJ333" s="1">
        <f t="shared" si="75"/>
        <v>10457.272727272728</v>
      </c>
    </row>
    <row r="334" spans="1:58" s="48" customFormat="1">
      <c r="A334" s="41" t="s">
        <v>330</v>
      </c>
      <c r="B334" s="45" t="s">
        <v>1212</v>
      </c>
      <c r="C334" s="45" t="s">
        <v>1074</v>
      </c>
      <c r="D334" s="45" t="s">
        <v>1043</v>
      </c>
      <c r="E334" s="174"/>
      <c r="F334" s="45">
        <v>33.591000000000001</v>
      </c>
      <c r="G334" s="45">
        <v>24.844000000000001</v>
      </c>
      <c r="H334" s="45">
        <v>8.7469999999999999</v>
      </c>
      <c r="I334" s="36" t="s">
        <v>1213</v>
      </c>
      <c r="J334" s="91" t="s">
        <v>726</v>
      </c>
      <c r="K334" s="36" t="s">
        <v>725</v>
      </c>
      <c r="L334" s="9" t="s">
        <v>728</v>
      </c>
      <c r="M334" s="55">
        <v>3907700</v>
      </c>
      <c r="N334" s="69">
        <f t="shared" si="76"/>
        <v>3907.7</v>
      </c>
      <c r="O334" s="53">
        <v>325600</v>
      </c>
      <c r="P334" s="52">
        <f t="shared" si="70"/>
        <v>10850</v>
      </c>
      <c r="Q334" s="1">
        <f t="shared" si="71"/>
        <v>97680</v>
      </c>
      <c r="R334" s="1" t="e">
        <f>VLOOKUP(A334,#REF!,7,0)</f>
        <v>#REF!</v>
      </c>
      <c r="S334" s="1" t="e">
        <f>VLOOKUP(A334,#REF!,8,0)</f>
        <v>#REF!</v>
      </c>
      <c r="T334" s="1" t="e">
        <f t="shared" si="77"/>
        <v>#REF!</v>
      </c>
      <c r="U334" s="13">
        <f t="shared" si="72"/>
        <v>108530</v>
      </c>
      <c r="V334" s="13">
        <f t="shared" si="69"/>
        <v>98660</v>
      </c>
      <c r="W334" s="13">
        <f t="shared" si="69"/>
        <v>9870</v>
      </c>
      <c r="X334" s="13">
        <f t="shared" si="67"/>
        <v>0</v>
      </c>
      <c r="Y334" s="13">
        <f t="shared" si="73"/>
        <v>889970</v>
      </c>
      <c r="Z334" s="85" t="s">
        <v>1382</v>
      </c>
      <c r="AA334" s="102" t="s">
        <v>1854</v>
      </c>
      <c r="AB334" s="14" t="s">
        <v>727</v>
      </c>
      <c r="AC334" s="86">
        <v>43769</v>
      </c>
      <c r="AD334" s="9">
        <v>1</v>
      </c>
      <c r="AE334" s="86">
        <v>43770</v>
      </c>
      <c r="AF334" s="9">
        <v>1</v>
      </c>
      <c r="AG334" s="68"/>
      <c r="AH334" s="21"/>
      <c r="AI334" s="1">
        <f t="shared" si="74"/>
        <v>98663.636363636368</v>
      </c>
      <c r="AJ334" s="1">
        <f t="shared" si="75"/>
        <v>9866.363636363636</v>
      </c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1:58" s="48" customFormat="1">
      <c r="A335" s="41" t="s">
        <v>331</v>
      </c>
      <c r="B335" s="45" t="s">
        <v>1309</v>
      </c>
      <c r="C335" s="45" t="s">
        <v>1262</v>
      </c>
      <c r="D335" s="45" t="s">
        <v>1263</v>
      </c>
      <c r="E335" s="174"/>
      <c r="F335" s="45">
        <v>33.591000000000001</v>
      </c>
      <c r="G335" s="45">
        <v>24.844000000000001</v>
      </c>
      <c r="H335" s="45">
        <v>8.7469999999999999</v>
      </c>
      <c r="I335" s="36" t="s">
        <v>1310</v>
      </c>
      <c r="J335" s="91" t="s">
        <v>841</v>
      </c>
      <c r="K335" s="36" t="s">
        <v>1609</v>
      </c>
      <c r="L335" s="9" t="s">
        <v>398</v>
      </c>
      <c r="M335" s="55">
        <v>3676700</v>
      </c>
      <c r="N335" s="69">
        <f t="shared" si="76"/>
        <v>3676.7</v>
      </c>
      <c r="O335" s="53">
        <v>306300</v>
      </c>
      <c r="P335" s="52">
        <f t="shared" si="70"/>
        <v>10210</v>
      </c>
      <c r="Q335" s="1">
        <f t="shared" si="71"/>
        <v>91890</v>
      </c>
      <c r="R335" s="1" t="e">
        <f>VLOOKUP(A335,#REF!,7,0)</f>
        <v>#REF!</v>
      </c>
      <c r="S335" s="1" t="e">
        <f>VLOOKUP(A335,#REF!,8,0)</f>
        <v>#REF!</v>
      </c>
      <c r="T335" s="1" t="e">
        <f t="shared" si="77"/>
        <v>#REF!</v>
      </c>
      <c r="U335" s="13">
        <f t="shared" si="72"/>
        <v>102100</v>
      </c>
      <c r="V335" s="13">
        <f t="shared" si="69"/>
        <v>92820</v>
      </c>
      <c r="W335" s="13">
        <f t="shared" si="69"/>
        <v>9280</v>
      </c>
      <c r="X335" s="13">
        <f t="shared" si="67"/>
        <v>0</v>
      </c>
      <c r="Y335" s="13">
        <f t="shared" si="73"/>
        <v>837220</v>
      </c>
      <c r="Z335" s="85" t="s">
        <v>1311</v>
      </c>
      <c r="AA335" s="102" t="s">
        <v>1777</v>
      </c>
      <c r="AB335" s="14" t="s">
        <v>397</v>
      </c>
      <c r="AC335" s="86">
        <v>43756</v>
      </c>
      <c r="AD335" s="9">
        <v>1</v>
      </c>
      <c r="AE335" s="86">
        <v>43762</v>
      </c>
      <c r="AF335" s="9">
        <v>1</v>
      </c>
      <c r="AG335" s="68"/>
      <c r="AH335" s="21"/>
      <c r="AI335" s="1">
        <f t="shared" si="74"/>
        <v>92818.181818181823</v>
      </c>
      <c r="AJ335" s="1">
        <f t="shared" si="75"/>
        <v>9281.818181818182</v>
      </c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1:58" s="21" customFormat="1" hidden="1">
      <c r="A336" s="2" t="s">
        <v>332</v>
      </c>
      <c r="F336" s="45">
        <v>33.591000000000001</v>
      </c>
      <c r="G336" s="45">
        <v>24.844000000000001</v>
      </c>
      <c r="H336" s="45">
        <v>8.7469999999999999</v>
      </c>
      <c r="J336" s="9"/>
      <c r="K336" s="12">
        <v>0</v>
      </c>
      <c r="L336" s="9"/>
      <c r="M336" s="55">
        <v>3445700</v>
      </c>
      <c r="N336" s="55">
        <f t="shared" si="76"/>
        <v>3445.7</v>
      </c>
      <c r="O336" s="53">
        <v>287100</v>
      </c>
      <c r="P336" s="1">
        <f t="shared" si="70"/>
        <v>9570</v>
      </c>
      <c r="Q336" s="1">
        <f t="shared" si="71"/>
        <v>86130</v>
      </c>
      <c r="R336" s="1" t="e">
        <f>VLOOKUP(A336,#REF!,7,0)</f>
        <v>#REF!</v>
      </c>
      <c r="S336" s="1" t="e">
        <f>VLOOKUP(A336,#REF!,8,0)</f>
        <v>#REF!</v>
      </c>
      <c r="T336" s="1" t="e">
        <f t="shared" si="77"/>
        <v>#REF!</v>
      </c>
      <c r="U336" s="13">
        <f t="shared" si="72"/>
        <v>95700</v>
      </c>
      <c r="V336" s="13">
        <f t="shared" si="69"/>
        <v>87000</v>
      </c>
      <c r="W336" s="13">
        <f t="shared" si="69"/>
        <v>8700</v>
      </c>
      <c r="X336" s="13">
        <f t="shared" si="67"/>
        <v>0</v>
      </c>
      <c r="Y336" s="13">
        <f t="shared" si="73"/>
        <v>784740</v>
      </c>
      <c r="Z336" s="13"/>
      <c r="AA336" s="102"/>
      <c r="AB336" s="14"/>
      <c r="AC336" s="9"/>
      <c r="AD336" s="9"/>
      <c r="AE336" s="9"/>
      <c r="AF336" s="9"/>
      <c r="AG336" s="68"/>
      <c r="AI336" s="1">
        <f t="shared" si="74"/>
        <v>87000</v>
      </c>
      <c r="AJ336" s="1">
        <f t="shared" si="75"/>
        <v>8700</v>
      </c>
    </row>
    <row r="337" spans="1:58" s="21" customFormat="1" hidden="1">
      <c r="A337" s="2" t="s">
        <v>333</v>
      </c>
      <c r="F337" s="45">
        <v>33.591000000000001</v>
      </c>
      <c r="G337" s="45">
        <v>24.844000000000001</v>
      </c>
      <c r="H337" s="45">
        <v>8.7469999999999999</v>
      </c>
      <c r="J337" s="9"/>
      <c r="K337" s="12">
        <v>0</v>
      </c>
      <c r="L337" s="9"/>
      <c r="M337" s="55">
        <v>3214700</v>
      </c>
      <c r="N337" s="55">
        <f t="shared" si="76"/>
        <v>3214.7</v>
      </c>
      <c r="O337" s="53">
        <v>267800</v>
      </c>
      <c r="P337" s="1">
        <f t="shared" si="70"/>
        <v>8920</v>
      </c>
      <c r="Q337" s="1">
        <f t="shared" si="71"/>
        <v>80340</v>
      </c>
      <c r="R337" s="1" t="e">
        <f>VLOOKUP(A337,#REF!,7,0)</f>
        <v>#REF!</v>
      </c>
      <c r="S337" s="1" t="e">
        <f>VLOOKUP(A337,#REF!,8,0)</f>
        <v>#REF!</v>
      </c>
      <c r="T337" s="1" t="e">
        <f t="shared" si="77"/>
        <v>#REF!</v>
      </c>
      <c r="U337" s="13">
        <f t="shared" si="72"/>
        <v>89260</v>
      </c>
      <c r="V337" s="13">
        <f t="shared" si="69"/>
        <v>81150</v>
      </c>
      <c r="W337" s="13">
        <f t="shared" si="69"/>
        <v>8110</v>
      </c>
      <c r="X337" s="13">
        <f t="shared" si="67"/>
        <v>0</v>
      </c>
      <c r="Y337" s="13">
        <f t="shared" si="73"/>
        <v>731980</v>
      </c>
      <c r="Z337" s="13"/>
      <c r="AA337" s="102"/>
      <c r="AB337" s="14"/>
      <c r="AC337" s="9"/>
      <c r="AD337" s="9"/>
      <c r="AE337" s="9"/>
      <c r="AF337" s="9"/>
      <c r="AG337" s="68"/>
      <c r="AI337" s="1">
        <f t="shared" si="74"/>
        <v>81145.454545454544</v>
      </c>
      <c r="AJ337" s="1">
        <f t="shared" si="75"/>
        <v>8114.545454545455</v>
      </c>
    </row>
    <row r="338" spans="1:58" s="123" customFormat="1">
      <c r="A338" s="153" t="s">
        <v>334</v>
      </c>
      <c r="B338" s="114" t="s">
        <v>1191</v>
      </c>
      <c r="C338" s="114" t="s">
        <v>1096</v>
      </c>
      <c r="D338" s="114" t="s">
        <v>1192</v>
      </c>
      <c r="E338" s="177"/>
      <c r="F338" s="45">
        <v>33.591000000000001</v>
      </c>
      <c r="G338" s="45">
        <v>24.844000000000001</v>
      </c>
      <c r="H338" s="45">
        <v>8.7469999999999999</v>
      </c>
      <c r="I338" s="115" t="s">
        <v>1193</v>
      </c>
      <c r="J338" s="116" t="s">
        <v>849</v>
      </c>
      <c r="K338" s="115" t="s">
        <v>1610</v>
      </c>
      <c r="L338" s="117" t="s">
        <v>432</v>
      </c>
      <c r="M338" s="55">
        <v>2992000</v>
      </c>
      <c r="N338" s="69">
        <f t="shared" si="76"/>
        <v>2992</v>
      </c>
      <c r="O338" s="53">
        <v>249300</v>
      </c>
      <c r="P338" s="52">
        <f t="shared" si="70"/>
        <v>8310</v>
      </c>
      <c r="Q338" s="1">
        <f t="shared" si="71"/>
        <v>74790</v>
      </c>
      <c r="R338" s="1" t="e">
        <f>VLOOKUP(A338,#REF!,7,0)</f>
        <v>#REF!</v>
      </c>
      <c r="S338" s="1" t="e">
        <f>VLOOKUP(A338,#REF!,8,0)</f>
        <v>#REF!</v>
      </c>
      <c r="T338" s="1" t="e">
        <f t="shared" si="77"/>
        <v>#REF!</v>
      </c>
      <c r="U338" s="13">
        <f t="shared" si="72"/>
        <v>83100</v>
      </c>
      <c r="V338" s="13">
        <f t="shared" si="69"/>
        <v>75550</v>
      </c>
      <c r="W338" s="13">
        <f t="shared" si="69"/>
        <v>7550</v>
      </c>
      <c r="X338" s="13">
        <f t="shared" si="67"/>
        <v>0</v>
      </c>
      <c r="Y338" s="13">
        <f t="shared" si="73"/>
        <v>681420</v>
      </c>
      <c r="Z338" s="85" t="s">
        <v>1382</v>
      </c>
      <c r="AA338" s="118"/>
      <c r="AB338" s="119" t="s">
        <v>431</v>
      </c>
      <c r="AC338" s="120">
        <v>43754</v>
      </c>
      <c r="AD338" s="117">
        <v>1</v>
      </c>
      <c r="AE338" s="120">
        <v>43761</v>
      </c>
      <c r="AF338" s="117">
        <v>1</v>
      </c>
      <c r="AG338" s="126"/>
      <c r="AH338" s="127"/>
      <c r="AI338" s="128">
        <f t="shared" si="74"/>
        <v>75545.454545454544</v>
      </c>
      <c r="AJ338" s="128">
        <f t="shared" si="75"/>
        <v>7554.545454545455</v>
      </c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</row>
    <row r="339" spans="1:58" s="48" customFormat="1">
      <c r="A339" s="41" t="s">
        <v>335</v>
      </c>
      <c r="B339" s="45" t="s">
        <v>1317</v>
      </c>
      <c r="C339" s="45" t="s">
        <v>1262</v>
      </c>
      <c r="D339" s="45" t="s">
        <v>1285</v>
      </c>
      <c r="E339" s="174"/>
      <c r="F339" s="45">
        <v>35.381999999999998</v>
      </c>
      <c r="G339" s="45">
        <v>26.169</v>
      </c>
      <c r="H339" s="45">
        <v>9.2129999999999992</v>
      </c>
      <c r="I339" s="36" t="s">
        <v>1318</v>
      </c>
      <c r="J339" s="91" t="s">
        <v>842</v>
      </c>
      <c r="K339" s="36" t="s">
        <v>1611</v>
      </c>
      <c r="L339" s="9" t="s">
        <v>563</v>
      </c>
      <c r="M339" s="55">
        <v>2908300</v>
      </c>
      <c r="N339" s="69">
        <f t="shared" si="76"/>
        <v>2908.3</v>
      </c>
      <c r="O339" s="53">
        <v>242300</v>
      </c>
      <c r="P339" s="52">
        <f t="shared" si="70"/>
        <v>8070</v>
      </c>
      <c r="Q339" s="1">
        <f t="shared" si="71"/>
        <v>72690</v>
      </c>
      <c r="R339" s="1" t="e">
        <f>VLOOKUP(A339,#REF!,7,0)</f>
        <v>#REF!</v>
      </c>
      <c r="S339" s="1" t="e">
        <f>VLOOKUP(A339,#REF!,8,0)</f>
        <v>#REF!</v>
      </c>
      <c r="T339" s="1" t="e">
        <f t="shared" si="77"/>
        <v>#REF!</v>
      </c>
      <c r="U339" s="13">
        <f t="shared" si="72"/>
        <v>80760</v>
      </c>
      <c r="V339" s="13">
        <f t="shared" si="69"/>
        <v>73420</v>
      </c>
      <c r="W339" s="13">
        <f t="shared" si="69"/>
        <v>7340</v>
      </c>
      <c r="X339" s="13">
        <f t="shared" si="67"/>
        <v>0</v>
      </c>
      <c r="Y339" s="13">
        <f t="shared" si="73"/>
        <v>662280</v>
      </c>
      <c r="Z339" s="85" t="s">
        <v>1382</v>
      </c>
      <c r="AA339" s="102" t="s">
        <v>1626</v>
      </c>
      <c r="AB339" s="14" t="s">
        <v>562</v>
      </c>
      <c r="AC339" s="86">
        <v>43761</v>
      </c>
      <c r="AD339" s="9">
        <v>1</v>
      </c>
      <c r="AE339" s="86">
        <v>43763</v>
      </c>
      <c r="AF339" s="9">
        <v>1</v>
      </c>
      <c r="AG339" s="68"/>
      <c r="AH339" s="21"/>
      <c r="AI339" s="1">
        <f t="shared" si="74"/>
        <v>73418.181818181823</v>
      </c>
      <c r="AJ339" s="1">
        <f t="shared" si="75"/>
        <v>7341.818181818182</v>
      </c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1:58" s="48" customFormat="1">
      <c r="A340" s="42" t="s">
        <v>336</v>
      </c>
      <c r="B340" s="45" t="s">
        <v>1233</v>
      </c>
      <c r="C340" s="45" t="s">
        <v>1146</v>
      </c>
      <c r="D340" s="45" t="s">
        <v>1234</v>
      </c>
      <c r="E340" s="174"/>
      <c r="F340" s="45">
        <v>13.416</v>
      </c>
      <c r="G340" s="45">
        <v>9.923</v>
      </c>
      <c r="H340" s="45">
        <v>3.4929999999999999</v>
      </c>
      <c r="I340" s="36" t="s">
        <v>1235</v>
      </c>
      <c r="J340" s="91" t="s">
        <v>730</v>
      </c>
      <c r="K340" s="36" t="s">
        <v>729</v>
      </c>
      <c r="L340" s="9" t="s">
        <v>732</v>
      </c>
      <c r="M340" s="55">
        <v>968400</v>
      </c>
      <c r="N340" s="69">
        <f t="shared" si="76"/>
        <v>968.4</v>
      </c>
      <c r="O340" s="53">
        <v>80700</v>
      </c>
      <c r="P340" s="52">
        <f t="shared" si="70"/>
        <v>2690</v>
      </c>
      <c r="Q340" s="1">
        <f t="shared" si="71"/>
        <v>24210</v>
      </c>
      <c r="R340" s="1" t="e">
        <f>VLOOKUP(A340,#REF!,7,0)</f>
        <v>#REF!</v>
      </c>
      <c r="S340" s="1" t="e">
        <f>VLOOKUP(A340,#REF!,8,0)</f>
        <v>#REF!</v>
      </c>
      <c r="T340" s="1" t="e">
        <f t="shared" si="77"/>
        <v>#REF!</v>
      </c>
      <c r="U340" s="13">
        <f t="shared" si="72"/>
        <v>26900</v>
      </c>
      <c r="V340" s="13">
        <f t="shared" si="69"/>
        <v>24450</v>
      </c>
      <c r="W340" s="13">
        <f t="shared" si="69"/>
        <v>2450</v>
      </c>
      <c r="X340" s="13">
        <f t="shared" si="67"/>
        <v>0</v>
      </c>
      <c r="Y340" s="13">
        <f t="shared" si="73"/>
        <v>220580</v>
      </c>
      <c r="Z340" s="85" t="s">
        <v>1382</v>
      </c>
      <c r="AA340" s="102" t="s">
        <v>1855</v>
      </c>
      <c r="AB340" s="14" t="s">
        <v>731</v>
      </c>
      <c r="AC340" s="86">
        <v>43760</v>
      </c>
      <c r="AD340" s="9">
        <v>1</v>
      </c>
      <c r="AE340" s="86">
        <v>43763</v>
      </c>
      <c r="AF340" s="9">
        <v>1</v>
      </c>
      <c r="AG340" s="68"/>
      <c r="AH340" s="21"/>
      <c r="AI340" s="1">
        <f t="shared" si="74"/>
        <v>24454.545454545456</v>
      </c>
      <c r="AJ340" s="1">
        <f t="shared" si="75"/>
        <v>2445.4545454545455</v>
      </c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1:58" s="48" customFormat="1">
      <c r="A341" s="42" t="s">
        <v>337</v>
      </c>
      <c r="B341" s="45" t="s">
        <v>1239</v>
      </c>
      <c r="C341" s="45" t="s">
        <v>1183</v>
      </c>
      <c r="D341" s="45" t="s">
        <v>1047</v>
      </c>
      <c r="E341" s="174"/>
      <c r="F341" s="147">
        <v>28.706000000000003</v>
      </c>
      <c r="G341" s="45">
        <v>21.231000000000002</v>
      </c>
      <c r="H341" s="45">
        <v>7.4749999999999996</v>
      </c>
      <c r="I341" s="36" t="s">
        <v>1240</v>
      </c>
      <c r="J341" s="9" t="s">
        <v>1020</v>
      </c>
      <c r="K341" s="36" t="s">
        <v>1019</v>
      </c>
      <c r="L341" s="9" t="s">
        <v>1022</v>
      </c>
      <c r="M341" s="55">
        <v>1870000</v>
      </c>
      <c r="N341" s="69">
        <f t="shared" si="76"/>
        <v>1870</v>
      </c>
      <c r="O341" s="53">
        <v>155800</v>
      </c>
      <c r="P341" s="52">
        <f t="shared" si="70"/>
        <v>5190</v>
      </c>
      <c r="Q341" s="1">
        <f t="shared" si="71"/>
        <v>46740</v>
      </c>
      <c r="R341" s="1" t="e">
        <f>VLOOKUP(A341,#REF!,7,0)</f>
        <v>#REF!</v>
      </c>
      <c r="S341" s="1" t="e">
        <f>VLOOKUP(A341,#REF!,8,0)</f>
        <v>#REF!</v>
      </c>
      <c r="T341" s="1" t="e">
        <f t="shared" si="77"/>
        <v>#REF!</v>
      </c>
      <c r="U341" s="13">
        <f t="shared" si="72"/>
        <v>51930</v>
      </c>
      <c r="V341" s="13">
        <f t="shared" si="69"/>
        <v>47210</v>
      </c>
      <c r="W341" s="13">
        <f t="shared" si="69"/>
        <v>4720</v>
      </c>
      <c r="X341" s="13">
        <f t="shared" si="67"/>
        <v>0</v>
      </c>
      <c r="Y341" s="13">
        <f t="shared" si="73"/>
        <v>425850</v>
      </c>
      <c r="Z341" s="85" t="s">
        <v>1382</v>
      </c>
      <c r="AA341" s="102" t="s">
        <v>1856</v>
      </c>
      <c r="AB341" s="14" t="s">
        <v>1021</v>
      </c>
      <c r="AC341" s="86">
        <v>43767</v>
      </c>
      <c r="AD341" s="9">
        <v>1</v>
      </c>
      <c r="AE341" s="86">
        <v>43768</v>
      </c>
      <c r="AF341" s="9">
        <v>1</v>
      </c>
      <c r="AG341" s="68"/>
      <c r="AH341" s="21"/>
      <c r="AI341" s="1">
        <f t="shared" si="74"/>
        <v>47209.090909090912</v>
      </c>
      <c r="AJ341" s="1">
        <f t="shared" si="75"/>
        <v>4720.909090909091</v>
      </c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1:58" s="48" customFormat="1">
      <c r="A342" s="42" t="s">
        <v>338</v>
      </c>
      <c r="B342" s="45" t="s">
        <v>1258</v>
      </c>
      <c r="C342" s="45" t="s">
        <v>1074</v>
      </c>
      <c r="D342" s="45" t="s">
        <v>1259</v>
      </c>
      <c r="E342" s="174"/>
      <c r="F342" s="45">
        <v>27.251999999999999</v>
      </c>
      <c r="G342" s="45">
        <v>20.155999999999999</v>
      </c>
      <c r="H342" s="45">
        <v>7.0960000000000001</v>
      </c>
      <c r="I342" s="36" t="s">
        <v>1260</v>
      </c>
      <c r="J342" s="91" t="s">
        <v>843</v>
      </c>
      <c r="K342" s="36" t="s">
        <v>1612</v>
      </c>
      <c r="L342" s="9" t="s">
        <v>558</v>
      </c>
      <c r="M342" s="55">
        <v>1776300</v>
      </c>
      <c r="N342" s="69">
        <f t="shared" si="76"/>
        <v>1776.3</v>
      </c>
      <c r="O342" s="53">
        <v>148000</v>
      </c>
      <c r="P342" s="52">
        <f t="shared" si="70"/>
        <v>4930</v>
      </c>
      <c r="Q342" s="1">
        <f t="shared" si="71"/>
        <v>44400</v>
      </c>
      <c r="R342" s="1" t="e">
        <f>VLOOKUP(A342,#REF!,7,0)</f>
        <v>#REF!</v>
      </c>
      <c r="S342" s="1" t="e">
        <f>VLOOKUP(A342,#REF!,8,0)</f>
        <v>#REF!</v>
      </c>
      <c r="T342" s="1" t="e">
        <f t="shared" si="77"/>
        <v>#REF!</v>
      </c>
      <c r="U342" s="13">
        <f t="shared" si="72"/>
        <v>49330</v>
      </c>
      <c r="V342" s="13">
        <f t="shared" si="69"/>
        <v>44850</v>
      </c>
      <c r="W342" s="13">
        <f t="shared" si="69"/>
        <v>4480</v>
      </c>
      <c r="X342" s="13">
        <f t="shared" si="67"/>
        <v>0</v>
      </c>
      <c r="Y342" s="13">
        <f t="shared" si="73"/>
        <v>404530</v>
      </c>
      <c r="Z342" s="85" t="s">
        <v>1382</v>
      </c>
      <c r="AA342" s="102"/>
      <c r="AB342" s="14" t="s">
        <v>557</v>
      </c>
      <c r="AC342" s="86">
        <v>43762</v>
      </c>
      <c r="AD342" s="9">
        <v>1</v>
      </c>
      <c r="AE342" s="86">
        <v>43766</v>
      </c>
      <c r="AF342" s="9">
        <v>1</v>
      </c>
      <c r="AG342" s="68" t="s">
        <v>950</v>
      </c>
      <c r="AH342" s="21"/>
      <c r="AI342" s="1">
        <f t="shared" si="74"/>
        <v>44845.454545454544</v>
      </c>
      <c r="AJ342" s="1">
        <f t="shared" si="75"/>
        <v>4484.545454545455</v>
      </c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1:58" s="48" customFormat="1">
      <c r="A343" s="42" t="s">
        <v>339</v>
      </c>
      <c r="B343" s="45" t="s">
        <v>1258</v>
      </c>
      <c r="C343" s="45" t="s">
        <v>1074</v>
      </c>
      <c r="D343" s="45" t="s">
        <v>1259</v>
      </c>
      <c r="E343" s="174"/>
      <c r="F343" s="45">
        <v>27.251999999999999</v>
      </c>
      <c r="G343" s="45">
        <v>20.155999999999999</v>
      </c>
      <c r="H343" s="45">
        <v>7.0960000000000001</v>
      </c>
      <c r="I343" s="36" t="s">
        <v>1260</v>
      </c>
      <c r="J343" s="91" t="s">
        <v>843</v>
      </c>
      <c r="K343" s="36" t="s">
        <v>1612</v>
      </c>
      <c r="L343" s="9" t="s">
        <v>558</v>
      </c>
      <c r="M343" s="55">
        <v>1776300</v>
      </c>
      <c r="N343" s="69">
        <f t="shared" si="76"/>
        <v>1776.3</v>
      </c>
      <c r="O343" s="53">
        <v>148000</v>
      </c>
      <c r="P343" s="52">
        <f t="shared" si="70"/>
        <v>4930</v>
      </c>
      <c r="Q343" s="1">
        <f t="shared" si="71"/>
        <v>44400</v>
      </c>
      <c r="R343" s="1" t="e">
        <f>VLOOKUP(A343,#REF!,7,0)</f>
        <v>#REF!</v>
      </c>
      <c r="S343" s="1" t="e">
        <f>VLOOKUP(A343,#REF!,8,0)</f>
        <v>#REF!</v>
      </c>
      <c r="T343" s="1" t="e">
        <f t="shared" si="77"/>
        <v>#REF!</v>
      </c>
      <c r="U343" s="13">
        <f t="shared" si="72"/>
        <v>49330</v>
      </c>
      <c r="V343" s="13">
        <f t="shared" si="69"/>
        <v>44850</v>
      </c>
      <c r="W343" s="13">
        <f t="shared" si="69"/>
        <v>4480</v>
      </c>
      <c r="X343" s="13">
        <f t="shared" si="67"/>
        <v>0</v>
      </c>
      <c r="Y343" s="13">
        <f t="shared" si="73"/>
        <v>404530</v>
      </c>
      <c r="Z343" s="85" t="s">
        <v>1382</v>
      </c>
      <c r="AA343" s="102"/>
      <c r="AB343" s="14" t="s">
        <v>557</v>
      </c>
      <c r="AC343" s="86">
        <v>43762</v>
      </c>
      <c r="AD343" s="9">
        <v>1</v>
      </c>
      <c r="AE343" s="86">
        <v>43766</v>
      </c>
      <c r="AF343" s="9">
        <v>1</v>
      </c>
      <c r="AG343" s="68"/>
      <c r="AH343" s="21"/>
      <c r="AI343" s="1">
        <f t="shared" si="74"/>
        <v>44845.454545454544</v>
      </c>
      <c r="AJ343" s="1">
        <f t="shared" si="75"/>
        <v>4484.545454545455</v>
      </c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1:58" s="48" customFormat="1">
      <c r="A344" s="42" t="s">
        <v>340</v>
      </c>
      <c r="B344" s="45" t="s">
        <v>1236</v>
      </c>
      <c r="C344" s="45" t="s">
        <v>1087</v>
      </c>
      <c r="D344" s="45" t="s">
        <v>1237</v>
      </c>
      <c r="E344" s="174"/>
      <c r="F344" s="45">
        <v>27.251999999999999</v>
      </c>
      <c r="G344" s="45">
        <v>20.155999999999999</v>
      </c>
      <c r="H344" s="45">
        <v>7.0960000000000001</v>
      </c>
      <c r="I344" s="36" t="s">
        <v>1238</v>
      </c>
      <c r="J344" s="91" t="s">
        <v>844</v>
      </c>
      <c r="K344" s="36" t="s">
        <v>1613</v>
      </c>
      <c r="L344" s="9" t="s">
        <v>507</v>
      </c>
      <c r="M344" s="55">
        <v>1776300</v>
      </c>
      <c r="N344" s="69">
        <f t="shared" si="76"/>
        <v>1776.3</v>
      </c>
      <c r="O344" s="53">
        <v>148000</v>
      </c>
      <c r="P344" s="52">
        <f t="shared" si="70"/>
        <v>4930</v>
      </c>
      <c r="Q344" s="1">
        <f t="shared" si="71"/>
        <v>44400</v>
      </c>
      <c r="R344" s="1" t="e">
        <f>VLOOKUP(A344,#REF!,7,0)</f>
        <v>#REF!</v>
      </c>
      <c r="S344" s="1" t="e">
        <f>VLOOKUP(A344,#REF!,8,0)</f>
        <v>#REF!</v>
      </c>
      <c r="T344" s="1" t="e">
        <f t="shared" si="77"/>
        <v>#REF!</v>
      </c>
      <c r="U344" s="13">
        <f t="shared" si="72"/>
        <v>49330</v>
      </c>
      <c r="V344" s="13">
        <f t="shared" si="69"/>
        <v>44850</v>
      </c>
      <c r="W344" s="13">
        <f t="shared" si="69"/>
        <v>4480</v>
      </c>
      <c r="X344" s="13">
        <f t="shared" si="67"/>
        <v>0</v>
      </c>
      <c r="Y344" s="13">
        <f t="shared" si="73"/>
        <v>404530</v>
      </c>
      <c r="Z344" s="85" t="s">
        <v>1382</v>
      </c>
      <c r="AA344" s="102" t="s">
        <v>1626</v>
      </c>
      <c r="AB344" s="14" t="s">
        <v>506</v>
      </c>
      <c r="AC344" s="86">
        <v>43759</v>
      </c>
      <c r="AD344" s="9">
        <v>1</v>
      </c>
      <c r="AE344" s="86">
        <v>43762</v>
      </c>
      <c r="AF344" s="9">
        <v>1</v>
      </c>
      <c r="AG344" s="68"/>
      <c r="AH344" s="21"/>
      <c r="AI344" s="1">
        <f t="shared" si="74"/>
        <v>44845.454545454544</v>
      </c>
      <c r="AJ344" s="1">
        <f t="shared" si="75"/>
        <v>4484.545454545455</v>
      </c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1:58" s="48" customFormat="1">
      <c r="A345" s="42" t="s">
        <v>341</v>
      </c>
      <c r="B345" s="45" t="s">
        <v>1358</v>
      </c>
      <c r="C345" s="45" t="s">
        <v>1262</v>
      </c>
      <c r="D345" s="45" t="s">
        <v>1263</v>
      </c>
      <c r="E345" s="174"/>
      <c r="F345" s="45">
        <v>27.251999999999999</v>
      </c>
      <c r="G345" s="45">
        <v>20.155999999999999</v>
      </c>
      <c r="H345" s="45">
        <v>7.0960000000000001</v>
      </c>
      <c r="I345" s="36" t="s">
        <v>1359</v>
      </c>
      <c r="J345" s="91" t="s">
        <v>845</v>
      </c>
      <c r="K345" s="36" t="s">
        <v>1614</v>
      </c>
      <c r="L345" s="9" t="s">
        <v>571</v>
      </c>
      <c r="M345" s="55">
        <v>1776300</v>
      </c>
      <c r="N345" s="69">
        <f t="shared" si="76"/>
        <v>1776.3</v>
      </c>
      <c r="O345" s="53">
        <v>148000</v>
      </c>
      <c r="P345" s="52">
        <f t="shared" si="70"/>
        <v>4930</v>
      </c>
      <c r="Q345" s="1">
        <f t="shared" si="71"/>
        <v>44400</v>
      </c>
      <c r="R345" s="1" t="e">
        <f>VLOOKUP(A345,#REF!,7,0)</f>
        <v>#REF!</v>
      </c>
      <c r="S345" s="1" t="e">
        <f>VLOOKUP(A345,#REF!,8,0)</f>
        <v>#REF!</v>
      </c>
      <c r="T345" s="1" t="e">
        <f t="shared" si="77"/>
        <v>#REF!</v>
      </c>
      <c r="U345" s="13">
        <f t="shared" si="72"/>
        <v>49330</v>
      </c>
      <c r="V345" s="13">
        <f t="shared" si="69"/>
        <v>44850</v>
      </c>
      <c r="W345" s="13">
        <f t="shared" si="69"/>
        <v>4480</v>
      </c>
      <c r="X345" s="13">
        <f t="shared" si="67"/>
        <v>0</v>
      </c>
      <c r="Y345" s="13">
        <f t="shared" si="73"/>
        <v>404530</v>
      </c>
      <c r="Z345" s="85" t="s">
        <v>1382</v>
      </c>
      <c r="AA345" s="102" t="s">
        <v>1857</v>
      </c>
      <c r="AB345" s="14" t="s">
        <v>570</v>
      </c>
      <c r="AC345" s="86">
        <v>43769</v>
      </c>
      <c r="AD345" s="9">
        <v>1</v>
      </c>
      <c r="AE345" s="86">
        <v>43770</v>
      </c>
      <c r="AF345" s="9">
        <v>1</v>
      </c>
      <c r="AG345" s="68"/>
      <c r="AH345" s="21"/>
      <c r="AI345" s="1">
        <f t="shared" si="74"/>
        <v>44845.454545454544</v>
      </c>
      <c r="AJ345" s="1">
        <f t="shared" si="75"/>
        <v>4484.545454545455</v>
      </c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1:58" s="21" customFormat="1" hidden="1">
      <c r="A346" s="2" t="s">
        <v>342</v>
      </c>
      <c r="F346" s="45">
        <v>27.251999999999999</v>
      </c>
      <c r="G346" s="45">
        <v>20.155999999999999</v>
      </c>
      <c r="H346" s="45">
        <v>7.0960000000000001</v>
      </c>
      <c r="J346" s="9"/>
      <c r="K346" s="12" t="s">
        <v>600</v>
      </c>
      <c r="L346" s="9"/>
      <c r="M346" s="55">
        <v>1776300</v>
      </c>
      <c r="N346" s="55">
        <f t="shared" si="76"/>
        <v>1776.3</v>
      </c>
      <c r="O346" s="53">
        <v>148000</v>
      </c>
      <c r="P346" s="1">
        <f t="shared" si="70"/>
        <v>4930</v>
      </c>
      <c r="Q346" s="1">
        <f t="shared" si="71"/>
        <v>44400</v>
      </c>
      <c r="R346" s="1" t="e">
        <f>VLOOKUP(A346,#REF!,7,0)</f>
        <v>#REF!</v>
      </c>
      <c r="S346" s="1" t="e">
        <f>VLOOKUP(A346,#REF!,8,0)</f>
        <v>#REF!</v>
      </c>
      <c r="T346" s="1" t="e">
        <f t="shared" si="77"/>
        <v>#REF!</v>
      </c>
      <c r="U346" s="13">
        <f t="shared" si="72"/>
        <v>49330</v>
      </c>
      <c r="V346" s="13">
        <f t="shared" si="69"/>
        <v>44850</v>
      </c>
      <c r="W346" s="13">
        <f t="shared" si="69"/>
        <v>4480</v>
      </c>
      <c r="X346" s="13">
        <f t="shared" si="67"/>
        <v>0</v>
      </c>
      <c r="Y346" s="13">
        <f t="shared" si="73"/>
        <v>404530</v>
      </c>
      <c r="Z346" s="13"/>
      <c r="AA346" s="102"/>
      <c r="AB346" s="14"/>
      <c r="AC346" s="9"/>
      <c r="AD346" s="9"/>
      <c r="AE346" s="9"/>
      <c r="AF346" s="9"/>
      <c r="AG346" s="68"/>
      <c r="AI346" s="1">
        <f t="shared" si="74"/>
        <v>44845.454545454544</v>
      </c>
      <c r="AJ346" s="1">
        <f t="shared" si="75"/>
        <v>4484.545454545455</v>
      </c>
    </row>
    <row r="347" spans="1:58" s="48" customFormat="1">
      <c r="A347" s="42" t="s">
        <v>343</v>
      </c>
      <c r="B347" s="45" t="s">
        <v>1297</v>
      </c>
      <c r="C347" s="45" t="s">
        <v>1266</v>
      </c>
      <c r="D347" s="45" t="s">
        <v>1298</v>
      </c>
      <c r="E347" s="174"/>
      <c r="F347" s="45">
        <v>27.251999999999999</v>
      </c>
      <c r="G347" s="45">
        <v>20.155999999999999</v>
      </c>
      <c r="H347" s="45">
        <v>7.0960000000000001</v>
      </c>
      <c r="I347" s="36" t="s">
        <v>1299</v>
      </c>
      <c r="J347" s="91" t="s">
        <v>846</v>
      </c>
      <c r="K347" s="36" t="s">
        <v>1615</v>
      </c>
      <c r="L347" s="9" t="s">
        <v>528</v>
      </c>
      <c r="M347" s="55">
        <v>1776300</v>
      </c>
      <c r="N347" s="69">
        <f t="shared" si="76"/>
        <v>1776.3</v>
      </c>
      <c r="O347" s="53">
        <v>148000</v>
      </c>
      <c r="P347" s="52">
        <f t="shared" si="70"/>
        <v>4930</v>
      </c>
      <c r="Q347" s="1">
        <f t="shared" si="71"/>
        <v>44400</v>
      </c>
      <c r="R347" s="1" t="e">
        <f>VLOOKUP(A347,#REF!,7,0)</f>
        <v>#REF!</v>
      </c>
      <c r="S347" s="1" t="e">
        <f>VLOOKUP(A347,#REF!,8,0)</f>
        <v>#REF!</v>
      </c>
      <c r="T347" s="1" t="e">
        <f t="shared" si="77"/>
        <v>#REF!</v>
      </c>
      <c r="U347" s="13">
        <f t="shared" si="72"/>
        <v>49330</v>
      </c>
      <c r="V347" s="13">
        <f t="shared" si="69"/>
        <v>44850</v>
      </c>
      <c r="W347" s="13">
        <f t="shared" si="69"/>
        <v>4480</v>
      </c>
      <c r="X347" s="13">
        <f t="shared" si="67"/>
        <v>0</v>
      </c>
      <c r="Y347" s="13">
        <f t="shared" si="73"/>
        <v>404530</v>
      </c>
      <c r="Z347" s="85" t="s">
        <v>1382</v>
      </c>
      <c r="AA347" s="102" t="s">
        <v>1858</v>
      </c>
      <c r="AB347" s="14" t="s">
        <v>527</v>
      </c>
      <c r="AC347" s="86">
        <v>43761</v>
      </c>
      <c r="AD347" s="9">
        <v>1</v>
      </c>
      <c r="AE347" s="86">
        <v>43763</v>
      </c>
      <c r="AF347" s="9">
        <v>1</v>
      </c>
      <c r="AG347" s="68"/>
      <c r="AH347" s="21"/>
      <c r="AI347" s="1">
        <f t="shared" si="74"/>
        <v>44845.454545454544</v>
      </c>
      <c r="AJ347" s="1">
        <f t="shared" si="75"/>
        <v>4484.545454545455</v>
      </c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1:58" s="48" customFormat="1">
      <c r="A348" s="42" t="s">
        <v>344</v>
      </c>
      <c r="B348" s="45" t="s">
        <v>1293</v>
      </c>
      <c r="C348" s="45" t="s">
        <v>1262</v>
      </c>
      <c r="D348" s="147" t="s">
        <v>1263</v>
      </c>
      <c r="E348" s="178"/>
      <c r="F348" s="45">
        <v>27.251999999999999</v>
      </c>
      <c r="G348" s="45">
        <v>20.155999999999999</v>
      </c>
      <c r="H348" s="45">
        <v>7.0960000000000001</v>
      </c>
      <c r="I348" s="36" t="s">
        <v>1294</v>
      </c>
      <c r="J348" s="91" t="s">
        <v>847</v>
      </c>
      <c r="K348" s="36" t="s">
        <v>1616</v>
      </c>
      <c r="L348" s="9" t="s">
        <v>573</v>
      </c>
      <c r="M348" s="55">
        <v>1776300</v>
      </c>
      <c r="N348" s="69">
        <f t="shared" si="76"/>
        <v>1776.3</v>
      </c>
      <c r="O348" s="53">
        <v>148000</v>
      </c>
      <c r="P348" s="52">
        <f t="shared" si="70"/>
        <v>4930</v>
      </c>
      <c r="Q348" s="1">
        <f t="shared" si="71"/>
        <v>44400</v>
      </c>
      <c r="R348" s="1" t="e">
        <f>VLOOKUP(A348,#REF!,7,0)</f>
        <v>#REF!</v>
      </c>
      <c r="S348" s="1" t="e">
        <f>VLOOKUP(A348,#REF!,8,0)</f>
        <v>#REF!</v>
      </c>
      <c r="T348" s="1" t="e">
        <f t="shared" si="77"/>
        <v>#REF!</v>
      </c>
      <c r="U348" s="13">
        <f t="shared" si="72"/>
        <v>49330</v>
      </c>
      <c r="V348" s="13">
        <f t="shared" si="69"/>
        <v>44850</v>
      </c>
      <c r="W348" s="13">
        <f t="shared" si="69"/>
        <v>4480</v>
      </c>
      <c r="X348" s="13">
        <f t="shared" si="67"/>
        <v>0</v>
      </c>
      <c r="Y348" s="13">
        <f t="shared" si="73"/>
        <v>404530</v>
      </c>
      <c r="Z348" s="85" t="s">
        <v>1382</v>
      </c>
      <c r="AA348" s="102" t="s">
        <v>1859</v>
      </c>
      <c r="AB348" s="14" t="s">
        <v>572</v>
      </c>
      <c r="AC348" s="86">
        <v>43765</v>
      </c>
      <c r="AD348" s="9">
        <v>1</v>
      </c>
      <c r="AE348" s="86">
        <v>43767</v>
      </c>
      <c r="AF348" s="9">
        <v>1</v>
      </c>
      <c r="AG348" s="68" t="s">
        <v>1023</v>
      </c>
      <c r="AH348" s="21">
        <v>404530</v>
      </c>
      <c r="AI348" s="1">
        <f t="shared" si="74"/>
        <v>44845.454545454544</v>
      </c>
      <c r="AJ348" s="1">
        <f t="shared" si="75"/>
        <v>4484.545454545455</v>
      </c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1:58" s="48" customFormat="1">
      <c r="A349" s="42" t="s">
        <v>345</v>
      </c>
      <c r="B349" s="45" t="s">
        <v>1295</v>
      </c>
      <c r="C349" s="45" t="s">
        <v>1262</v>
      </c>
      <c r="D349" s="45" t="s">
        <v>1041</v>
      </c>
      <c r="E349" s="174"/>
      <c r="F349" s="45">
        <v>27.251999999999999</v>
      </c>
      <c r="G349" s="45">
        <v>20.155999999999999</v>
      </c>
      <c r="H349" s="45">
        <v>7.0960000000000001</v>
      </c>
      <c r="I349" s="36" t="s">
        <v>1296</v>
      </c>
      <c r="J349" s="91" t="s">
        <v>848</v>
      </c>
      <c r="K349" s="36" t="s">
        <v>679</v>
      </c>
      <c r="L349" s="9" t="s">
        <v>565</v>
      </c>
      <c r="M349" s="55">
        <v>1776300</v>
      </c>
      <c r="N349" s="69">
        <f t="shared" si="76"/>
        <v>1776.3</v>
      </c>
      <c r="O349" s="53">
        <v>148000</v>
      </c>
      <c r="P349" s="52">
        <f t="shared" si="70"/>
        <v>4930</v>
      </c>
      <c r="Q349" s="1">
        <f t="shared" si="71"/>
        <v>44400</v>
      </c>
      <c r="R349" s="1" t="e">
        <f>VLOOKUP(A349,#REF!,7,0)</f>
        <v>#REF!</v>
      </c>
      <c r="S349" s="1" t="e">
        <f>VLOOKUP(A349,#REF!,8,0)</f>
        <v>#REF!</v>
      </c>
      <c r="T349" s="1" t="e">
        <f t="shared" si="77"/>
        <v>#REF!</v>
      </c>
      <c r="U349" s="13">
        <f t="shared" si="72"/>
        <v>49330</v>
      </c>
      <c r="V349" s="13">
        <f t="shared" si="69"/>
        <v>44850</v>
      </c>
      <c r="W349" s="13">
        <f t="shared" si="69"/>
        <v>4480</v>
      </c>
      <c r="X349" s="13">
        <f t="shared" si="67"/>
        <v>0</v>
      </c>
      <c r="Y349" s="61">
        <f t="shared" si="73"/>
        <v>404530</v>
      </c>
      <c r="Z349" s="85" t="s">
        <v>1382</v>
      </c>
      <c r="AA349" s="102" t="s">
        <v>1626</v>
      </c>
      <c r="AB349" s="14" t="s">
        <v>564</v>
      </c>
      <c r="AC349" s="86">
        <v>43768</v>
      </c>
      <c r="AD349" s="9">
        <v>1</v>
      </c>
      <c r="AE349" s="86">
        <v>43769</v>
      </c>
      <c r="AF349" s="9">
        <v>1</v>
      </c>
      <c r="AG349" s="68"/>
      <c r="AH349" s="21"/>
      <c r="AI349" s="1">
        <f t="shared" si="74"/>
        <v>44845.454545454544</v>
      </c>
      <c r="AJ349" s="1">
        <f t="shared" si="75"/>
        <v>4484.545454545455</v>
      </c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1:58" s="21" customFormat="1" hidden="1">
      <c r="A350" s="2" t="s">
        <v>346</v>
      </c>
      <c r="F350" s="45">
        <v>27.251999999999999</v>
      </c>
      <c r="G350" s="45">
        <v>20.155999999999999</v>
      </c>
      <c r="H350" s="45">
        <v>7.0960000000000001</v>
      </c>
      <c r="J350" s="9"/>
      <c r="K350" s="12">
        <v>0</v>
      </c>
      <c r="L350" s="9"/>
      <c r="M350" s="55">
        <v>1776300</v>
      </c>
      <c r="N350" s="55">
        <f t="shared" si="76"/>
        <v>1776.3</v>
      </c>
      <c r="O350" s="53">
        <v>148000</v>
      </c>
      <c r="P350" s="1">
        <f t="shared" si="70"/>
        <v>4930</v>
      </c>
      <c r="Q350" s="1">
        <f t="shared" si="71"/>
        <v>44400</v>
      </c>
      <c r="R350" s="1" t="e">
        <f>VLOOKUP(A350,#REF!,7,0)</f>
        <v>#REF!</v>
      </c>
      <c r="S350" s="1" t="e">
        <f>VLOOKUP(A350,#REF!,8,0)</f>
        <v>#REF!</v>
      </c>
      <c r="T350" s="1" t="e">
        <f t="shared" si="77"/>
        <v>#REF!</v>
      </c>
      <c r="U350" s="13">
        <f t="shared" si="72"/>
        <v>49330</v>
      </c>
      <c r="V350" s="13">
        <f t="shared" si="69"/>
        <v>44850</v>
      </c>
      <c r="W350" s="13">
        <f t="shared" si="69"/>
        <v>4480</v>
      </c>
      <c r="X350" s="13">
        <f t="shared" ref="X350:X357" si="78">U350-V350-W350</f>
        <v>0</v>
      </c>
      <c r="Y350" s="13">
        <f t="shared" si="73"/>
        <v>404530</v>
      </c>
      <c r="Z350" s="13"/>
      <c r="AA350" s="102"/>
      <c r="AB350" s="14"/>
      <c r="AC350" s="9"/>
      <c r="AD350" s="9"/>
      <c r="AE350" s="9"/>
      <c r="AF350" s="9"/>
      <c r="AG350" s="68"/>
      <c r="AI350" s="1">
        <f t="shared" si="74"/>
        <v>44845.454545454544</v>
      </c>
      <c r="AJ350" s="1">
        <f t="shared" si="75"/>
        <v>4484.545454545455</v>
      </c>
    </row>
    <row r="351" spans="1:58" s="21" customFormat="1" hidden="1">
      <c r="A351" s="2" t="s">
        <v>347</v>
      </c>
      <c r="F351" s="45">
        <v>27.251999999999999</v>
      </c>
      <c r="G351" s="45">
        <v>20.155999999999999</v>
      </c>
      <c r="H351" s="45">
        <v>7.0960000000000001</v>
      </c>
      <c r="J351" s="9"/>
      <c r="K351" s="12">
        <v>0</v>
      </c>
      <c r="L351" s="9"/>
      <c r="M351" s="55">
        <v>1776300</v>
      </c>
      <c r="N351" s="55">
        <f t="shared" si="76"/>
        <v>1776.3</v>
      </c>
      <c r="O351" s="53">
        <v>148000</v>
      </c>
      <c r="P351" s="1">
        <f t="shared" si="70"/>
        <v>4930</v>
      </c>
      <c r="Q351" s="1">
        <f t="shared" si="71"/>
        <v>44400</v>
      </c>
      <c r="R351" s="1" t="e">
        <f>VLOOKUP(A351,#REF!,7,0)</f>
        <v>#REF!</v>
      </c>
      <c r="S351" s="1" t="e">
        <f>VLOOKUP(A351,#REF!,8,0)</f>
        <v>#REF!</v>
      </c>
      <c r="T351" s="1" t="e">
        <f t="shared" si="77"/>
        <v>#REF!</v>
      </c>
      <c r="U351" s="13">
        <f t="shared" si="72"/>
        <v>49330</v>
      </c>
      <c r="V351" s="13">
        <f t="shared" si="69"/>
        <v>44850</v>
      </c>
      <c r="W351" s="13">
        <f t="shared" si="69"/>
        <v>4480</v>
      </c>
      <c r="X351" s="13">
        <f t="shared" si="78"/>
        <v>0</v>
      </c>
      <c r="Y351" s="13">
        <f t="shared" si="73"/>
        <v>404530</v>
      </c>
      <c r="Z351" s="13"/>
      <c r="AA351" s="102"/>
      <c r="AB351" s="14"/>
      <c r="AC351" s="9"/>
      <c r="AD351" s="9"/>
      <c r="AE351" s="9"/>
      <c r="AF351" s="9"/>
      <c r="AG351" s="68"/>
      <c r="AI351" s="1">
        <f t="shared" si="74"/>
        <v>44845.454545454544</v>
      </c>
      <c r="AJ351" s="1">
        <f t="shared" si="75"/>
        <v>4484.545454545455</v>
      </c>
    </row>
    <row r="352" spans="1:58" s="21" customFormat="1" hidden="1">
      <c r="A352" s="2" t="s">
        <v>348</v>
      </c>
      <c r="F352" s="45">
        <v>27.251999999999999</v>
      </c>
      <c r="G352" s="45">
        <v>20.155999999999999</v>
      </c>
      <c r="H352" s="45">
        <v>7.0960000000000001</v>
      </c>
      <c r="J352" s="9"/>
      <c r="K352" s="12"/>
      <c r="L352" s="9"/>
      <c r="M352" s="55">
        <v>1776300</v>
      </c>
      <c r="N352" s="55">
        <v>1776.3</v>
      </c>
      <c r="O352" s="53">
        <v>148000</v>
      </c>
      <c r="P352" s="1">
        <v>4930</v>
      </c>
      <c r="Q352" s="1">
        <v>44400</v>
      </c>
      <c r="R352" s="1"/>
      <c r="S352" s="1"/>
      <c r="T352" s="1"/>
      <c r="U352" s="13"/>
      <c r="V352" s="13"/>
      <c r="W352" s="13"/>
      <c r="X352" s="13"/>
      <c r="Y352" s="13"/>
      <c r="Z352" s="13"/>
      <c r="AA352" s="102"/>
      <c r="AB352" s="14"/>
      <c r="AC352" s="9"/>
      <c r="AD352" s="9"/>
      <c r="AE352" s="9"/>
      <c r="AF352" s="9"/>
      <c r="AG352" s="68"/>
      <c r="AI352" s="1"/>
      <c r="AJ352" s="1"/>
    </row>
    <row r="353" spans="1:39" s="21" customFormat="1" hidden="1">
      <c r="A353" s="2" t="s">
        <v>349</v>
      </c>
      <c r="F353" s="45">
        <v>27.251999999999999</v>
      </c>
      <c r="G353" s="45">
        <v>20.155999999999999</v>
      </c>
      <c r="H353" s="45">
        <v>7.0960000000000001</v>
      </c>
      <c r="J353" s="9"/>
      <c r="K353" s="12"/>
      <c r="L353" s="9"/>
      <c r="M353" s="55">
        <v>1776300</v>
      </c>
      <c r="N353" s="55">
        <f t="shared" si="76"/>
        <v>1776.3</v>
      </c>
      <c r="O353" s="53">
        <v>148000</v>
      </c>
      <c r="P353" s="1">
        <f t="shared" si="70"/>
        <v>4930</v>
      </c>
      <c r="Q353" s="1">
        <f t="shared" si="71"/>
        <v>44400</v>
      </c>
      <c r="R353" s="1" t="e">
        <f>VLOOKUP(A353,#REF!,7,0)</f>
        <v>#REF!</v>
      </c>
      <c r="S353" s="1" t="e">
        <f>VLOOKUP(A353,#REF!,8,0)</f>
        <v>#REF!</v>
      </c>
      <c r="T353" s="1" t="e">
        <f t="shared" si="77"/>
        <v>#REF!</v>
      </c>
      <c r="U353" s="13">
        <f t="shared" si="72"/>
        <v>49330</v>
      </c>
      <c r="V353" s="13">
        <f t="shared" si="69"/>
        <v>44850</v>
      </c>
      <c r="W353" s="13">
        <f t="shared" si="69"/>
        <v>4480</v>
      </c>
      <c r="X353" s="13">
        <f t="shared" si="78"/>
        <v>0</v>
      </c>
      <c r="Y353" s="13">
        <f t="shared" si="73"/>
        <v>404530</v>
      </c>
      <c r="Z353" s="13"/>
      <c r="AA353" s="104"/>
      <c r="AB353" s="14"/>
      <c r="AC353" s="9"/>
      <c r="AD353" s="9"/>
      <c r="AE353" s="9"/>
      <c r="AF353" s="9"/>
      <c r="AG353" s="68"/>
      <c r="AI353" s="1">
        <f t="shared" si="74"/>
        <v>44845.454545454544</v>
      </c>
      <c r="AJ353" s="1">
        <f t="shared" si="75"/>
        <v>4484.545454545455</v>
      </c>
    </row>
    <row r="354" spans="1:39" s="21" customFormat="1" hidden="1">
      <c r="A354" s="2" t="s">
        <v>350</v>
      </c>
      <c r="F354" s="45">
        <v>28.706000000000003</v>
      </c>
      <c r="G354" s="45">
        <v>21.231000000000002</v>
      </c>
      <c r="H354" s="45">
        <v>7.4749999999999996</v>
      </c>
      <c r="J354" s="9"/>
      <c r="K354" s="12"/>
      <c r="L354" s="9"/>
      <c r="M354" s="55">
        <v>1870000</v>
      </c>
      <c r="N354" s="55">
        <f t="shared" si="76"/>
        <v>1870</v>
      </c>
      <c r="O354" s="53">
        <v>155800</v>
      </c>
      <c r="P354" s="1">
        <f t="shared" si="70"/>
        <v>5190</v>
      </c>
      <c r="Q354" s="1">
        <f t="shared" si="71"/>
        <v>46740</v>
      </c>
      <c r="R354" s="1" t="e">
        <f>VLOOKUP(A354,#REF!,7,0)</f>
        <v>#REF!</v>
      </c>
      <c r="S354" s="1" t="e">
        <f>VLOOKUP(A354,#REF!,8,0)</f>
        <v>#REF!</v>
      </c>
      <c r="T354" s="1" t="e">
        <f t="shared" si="77"/>
        <v>#REF!</v>
      </c>
      <c r="U354" s="13">
        <f t="shared" si="72"/>
        <v>51930</v>
      </c>
      <c r="V354" s="13">
        <f t="shared" si="69"/>
        <v>47210</v>
      </c>
      <c r="W354" s="13">
        <f t="shared" si="69"/>
        <v>4720</v>
      </c>
      <c r="X354" s="13">
        <f t="shared" si="78"/>
        <v>0</v>
      </c>
      <c r="Y354" s="13">
        <f t="shared" si="73"/>
        <v>425850</v>
      </c>
      <c r="Z354" s="13"/>
      <c r="AA354" s="104"/>
      <c r="AB354" s="14"/>
      <c r="AC354" s="9"/>
      <c r="AD354" s="9"/>
      <c r="AE354" s="9"/>
      <c r="AF354" s="9"/>
      <c r="AG354" s="68"/>
      <c r="AI354" s="1">
        <f t="shared" si="74"/>
        <v>47209.090909090912</v>
      </c>
      <c r="AJ354" s="1">
        <f t="shared" si="75"/>
        <v>4720.909090909091</v>
      </c>
    </row>
    <row r="355" spans="1:39" s="21" customFormat="1" hidden="1">
      <c r="A355" s="2" t="s">
        <v>351</v>
      </c>
      <c r="F355" s="45">
        <v>172.59399999999999</v>
      </c>
      <c r="G355" s="45">
        <v>127.65</v>
      </c>
      <c r="H355" s="45">
        <v>44.944000000000003</v>
      </c>
      <c r="J355" s="12"/>
      <c r="K355" s="12"/>
      <c r="L355" s="12"/>
      <c r="M355" s="55">
        <v>7718400</v>
      </c>
      <c r="N355" s="55">
        <f t="shared" si="76"/>
        <v>7718.4</v>
      </c>
      <c r="O355" s="53">
        <v>643200</v>
      </c>
      <c r="P355" s="1">
        <f t="shared" si="70"/>
        <v>21440</v>
      </c>
      <c r="Q355" s="1">
        <f t="shared" si="71"/>
        <v>192960</v>
      </c>
      <c r="R355" s="1" t="e">
        <f>VLOOKUP(A355,#REF!,7,0)</f>
        <v>#REF!</v>
      </c>
      <c r="S355" s="1" t="e">
        <f>VLOOKUP(A355,#REF!,8,0)</f>
        <v>#REF!</v>
      </c>
      <c r="T355" s="1" t="e">
        <f t="shared" si="77"/>
        <v>#REF!</v>
      </c>
      <c r="U355" s="32">
        <f t="shared" si="72"/>
        <v>214400</v>
      </c>
      <c r="V355" s="32">
        <f t="shared" si="69"/>
        <v>194910</v>
      </c>
      <c r="W355" s="32">
        <f t="shared" si="69"/>
        <v>19490</v>
      </c>
      <c r="X355" s="32">
        <f t="shared" si="78"/>
        <v>0</v>
      </c>
      <c r="Y355" s="32">
        <f t="shared" si="73"/>
        <v>1758080</v>
      </c>
      <c r="Z355" s="32"/>
      <c r="AA355" s="105"/>
      <c r="AC355" s="12"/>
      <c r="AD355" s="12"/>
      <c r="AE355" s="12"/>
      <c r="AF355" s="12"/>
      <c r="AG355" s="68"/>
      <c r="AI355" s="1">
        <f t="shared" si="74"/>
        <v>194909.09090909091</v>
      </c>
      <c r="AJ355" s="1">
        <f t="shared" si="75"/>
        <v>19490.909090909092</v>
      </c>
    </row>
    <row r="356" spans="1:39" s="22" customFormat="1" hidden="1">
      <c r="A356" s="18" t="s">
        <v>352</v>
      </c>
      <c r="B356" s="19"/>
      <c r="C356" s="19"/>
      <c r="D356" s="19"/>
      <c r="E356" s="149"/>
      <c r="F356" s="45" t="e">
        <f>VLOOKUP(A356,'[1]관리비 및 사용료 분석'!A$9:B$360,2,0)</f>
        <v>#N/A</v>
      </c>
      <c r="G356" s="45" t="e">
        <f>VLOOKUP(A356,'[1]관리비 및 사용료 분석'!A$9:C$360,3,0)</f>
        <v>#N/A</v>
      </c>
      <c r="H356" s="45" t="e">
        <f>VLOOKUP(A356,'[1]관리비 및 사용료 분석'!A$9:D$360,4,0)</f>
        <v>#N/A</v>
      </c>
      <c r="I356" s="81"/>
      <c r="J356" s="81"/>
      <c r="K356" s="81"/>
      <c r="L356" s="81"/>
      <c r="M356" s="82"/>
      <c r="N356" s="82">
        <f t="shared" si="76"/>
        <v>0</v>
      </c>
      <c r="Q356" s="83"/>
      <c r="R356" s="83" t="e">
        <f>VLOOKUP(A356,#REF!,7,0)</f>
        <v>#REF!</v>
      </c>
      <c r="S356" s="83" t="e">
        <f>VLOOKUP(A356,#REF!,8,0)</f>
        <v>#REF!</v>
      </c>
      <c r="T356" s="83" t="e">
        <f t="shared" si="77"/>
        <v>#REF!</v>
      </c>
      <c r="X356" s="22">
        <f t="shared" si="78"/>
        <v>0</v>
      </c>
      <c r="Y356" s="81"/>
      <c r="Z356" s="81"/>
      <c r="AA356" s="103"/>
      <c r="AC356" s="81"/>
      <c r="AD356" s="81">
        <f>COUNTA(AD4:AD355)</f>
        <v>232</v>
      </c>
      <c r="AE356" s="81"/>
      <c r="AF356" s="81"/>
      <c r="AG356" s="84"/>
      <c r="AI356" s="83">
        <f t="shared" si="74"/>
        <v>0</v>
      </c>
      <c r="AJ356" s="83">
        <f t="shared" si="75"/>
        <v>0</v>
      </c>
    </row>
    <row r="357" spans="1:39" s="4" customFormat="1">
      <c r="A357" s="25" t="s">
        <v>317</v>
      </c>
      <c r="B357" s="26" t="s">
        <v>1497</v>
      </c>
      <c r="C357" s="26"/>
      <c r="D357" s="26"/>
      <c r="E357" s="179" t="s">
        <v>1695</v>
      </c>
      <c r="F357" s="26">
        <f>VLOOKUP(A357,'[1]관리비 및 사용료 분석'!A$9:B$360,2,0)</f>
        <v>27.251999999999999</v>
      </c>
      <c r="G357" s="26">
        <f>VLOOKUP(A357,'[1]관리비 및 사용료 분석'!A$9:C$360,3,0)</f>
        <v>20.155999999999999</v>
      </c>
      <c r="H357" s="26">
        <f>VLOOKUP(A357,'[1]관리비 및 사용료 분석'!A$9:D$360,4,0)</f>
        <v>7.0960000000000001</v>
      </c>
      <c r="I357" s="11"/>
      <c r="J357" s="140" t="s">
        <v>834</v>
      </c>
      <c r="K357" s="11" t="s">
        <v>1632</v>
      </c>
      <c r="L357" s="11" t="s">
        <v>554</v>
      </c>
      <c r="M357" s="131">
        <v>1776300</v>
      </c>
      <c r="N357" s="132">
        <f t="shared" si="76"/>
        <v>1776.3</v>
      </c>
      <c r="O357" s="133">
        <v>148000</v>
      </c>
      <c r="P357" s="134">
        <f t="shared" ref="P357" si="79">ROUNDDOWN(O357/30,-1)</f>
        <v>4930</v>
      </c>
      <c r="Q357" s="135">
        <f t="shared" ref="Q357" si="80">O357*0.3</f>
        <v>44400</v>
      </c>
      <c r="R357" s="135" t="e">
        <f>VLOOKUP(A357,#REF!,7,0)</f>
        <v>#REF!</v>
      </c>
      <c r="S357" s="135" t="e">
        <f>VLOOKUP(A357,#REF!,8,0)</f>
        <v>#REF!</v>
      </c>
      <c r="T357" s="135" t="e">
        <f t="shared" si="77"/>
        <v>#REF!</v>
      </c>
      <c r="U357" s="34">
        <f t="shared" si="72"/>
        <v>49330</v>
      </c>
      <c r="V357" s="141">
        <f>ROUNDUP(AI357,-1)</f>
        <v>44850</v>
      </c>
      <c r="W357" s="141">
        <f>ROUNDDOWN(AJ357,-1)</f>
        <v>4480</v>
      </c>
      <c r="X357" s="141">
        <f t="shared" si="78"/>
        <v>0</v>
      </c>
      <c r="Y357" s="8">
        <f>(Q357*8)+U357</f>
        <v>404530</v>
      </c>
      <c r="Z357" s="34"/>
      <c r="AA357" s="34"/>
      <c r="AB357" s="35" t="s">
        <v>553</v>
      </c>
      <c r="AC357" s="142">
        <v>43769</v>
      </c>
      <c r="AD357" s="143">
        <v>1</v>
      </c>
      <c r="AE357" s="144">
        <v>43769</v>
      </c>
      <c r="AF357" s="145">
        <v>1</v>
      </c>
      <c r="AG357" s="146" t="s">
        <v>1634</v>
      </c>
      <c r="AH357" s="58"/>
      <c r="AI357" s="59">
        <f t="shared" si="74"/>
        <v>44845.454545454544</v>
      </c>
      <c r="AJ357" s="59">
        <f t="shared" si="75"/>
        <v>4484.545454545455</v>
      </c>
      <c r="AK357" s="58"/>
      <c r="AL357" s="58"/>
      <c r="AM357" s="58"/>
    </row>
    <row r="358" spans="1:39" hidden="1">
      <c r="E358" s="7"/>
      <c r="AA358" s="12">
        <f>60-15</f>
        <v>45</v>
      </c>
    </row>
    <row r="359" spans="1:39" s="4" customFormat="1">
      <c r="A359" s="25" t="s">
        <v>1680</v>
      </c>
      <c r="B359" s="27" t="s">
        <v>1681</v>
      </c>
      <c r="C359" s="27"/>
      <c r="D359" s="27"/>
      <c r="E359" s="27"/>
      <c r="F359" s="27"/>
      <c r="G359" s="27"/>
      <c r="H359" s="27"/>
      <c r="I359" s="167"/>
      <c r="J359" s="11"/>
      <c r="K359" s="167" t="s">
        <v>1682</v>
      </c>
      <c r="L359" s="168"/>
      <c r="M359" s="169"/>
      <c r="N359" s="60"/>
      <c r="O359" s="35"/>
      <c r="P359" s="11"/>
      <c r="Q359" s="135"/>
      <c r="R359" s="1"/>
      <c r="S359" s="1"/>
      <c r="T359" s="1"/>
      <c r="U359" s="14"/>
      <c r="V359" s="14"/>
      <c r="W359" s="14"/>
      <c r="X359" s="14"/>
      <c r="Y359" s="6"/>
      <c r="Z359" s="11"/>
      <c r="AA359" s="11"/>
      <c r="AB359" s="35"/>
      <c r="AC359" s="24"/>
      <c r="AD359" s="24"/>
      <c r="AE359" s="24"/>
      <c r="AF359" s="24"/>
      <c r="AG359" s="146"/>
      <c r="AH359" s="58"/>
      <c r="AI359" s="59"/>
      <c r="AJ359" s="59"/>
      <c r="AK359" s="58"/>
      <c r="AL359" s="58"/>
      <c r="AM359" s="58"/>
    </row>
    <row r="360" spans="1:39" s="165" customFormat="1">
      <c r="A360" s="155" t="s">
        <v>117</v>
      </c>
      <c r="B360" s="156" t="s">
        <v>1633</v>
      </c>
      <c r="C360" s="156" t="s">
        <v>1389</v>
      </c>
      <c r="D360" s="156" t="s">
        <v>1348</v>
      </c>
      <c r="E360" s="180" t="s">
        <v>1692</v>
      </c>
      <c r="F360" s="156">
        <v>27.251999999999999</v>
      </c>
      <c r="G360" s="156">
        <v>20.155999999999999</v>
      </c>
      <c r="H360" s="156">
        <v>7.0960000000000001</v>
      </c>
      <c r="I360" s="157" t="s">
        <v>1391</v>
      </c>
      <c r="J360" s="158" t="s">
        <v>763</v>
      </c>
      <c r="K360" s="157" t="s">
        <v>1526</v>
      </c>
      <c r="L360" s="157" t="s">
        <v>373</v>
      </c>
      <c r="M360" s="159">
        <v>9457100</v>
      </c>
      <c r="N360" s="53">
        <v>788000</v>
      </c>
      <c r="O360" s="160">
        <v>26260</v>
      </c>
      <c r="P360" s="161">
        <v>236400</v>
      </c>
      <c r="Q360" s="162"/>
      <c r="R360" s="102" t="s">
        <v>1627</v>
      </c>
      <c r="S360" s="14" t="s">
        <v>372</v>
      </c>
      <c r="T360" s="1"/>
      <c r="U360" s="14"/>
      <c r="V360" s="14"/>
      <c r="W360" s="14"/>
      <c r="X360" s="14"/>
      <c r="Y360" s="6"/>
      <c r="Z360" s="157"/>
      <c r="AA360" s="157"/>
      <c r="AB360" s="163"/>
      <c r="AC360" s="24"/>
      <c r="AD360" s="24"/>
      <c r="AE360" s="24"/>
      <c r="AF360" s="24"/>
      <c r="AG360" s="164"/>
      <c r="AI360" s="166"/>
      <c r="AJ360" s="166"/>
    </row>
    <row r="361" spans="1:39">
      <c r="A361" s="25" t="s">
        <v>159</v>
      </c>
      <c r="B361" s="27" t="s">
        <v>1687</v>
      </c>
      <c r="C361" s="27" t="s">
        <v>1684</v>
      </c>
      <c r="D361" s="27" t="s">
        <v>1685</v>
      </c>
      <c r="E361" s="181" t="s">
        <v>1693</v>
      </c>
      <c r="F361" s="27">
        <v>15.535</v>
      </c>
      <c r="G361" s="27">
        <v>11.49</v>
      </c>
      <c r="H361" s="27">
        <v>4.0449999999999999</v>
      </c>
      <c r="I361" s="167" t="s">
        <v>1686</v>
      </c>
      <c r="J361" s="11" t="s">
        <v>969</v>
      </c>
      <c r="K361" s="167" t="s">
        <v>968</v>
      </c>
      <c r="L361" s="170" t="s">
        <v>971</v>
      </c>
      <c r="M361" s="131">
        <v>4606800</v>
      </c>
      <c r="N361" s="60">
        <v>383900</v>
      </c>
      <c r="O361" s="35">
        <v>12790</v>
      </c>
      <c r="P361" s="11">
        <v>115170</v>
      </c>
      <c r="Q361" s="135"/>
      <c r="S361" s="150" t="s">
        <v>970</v>
      </c>
    </row>
    <row r="362" spans="1:39" hidden="1">
      <c r="A362" s="25" t="s">
        <v>134</v>
      </c>
      <c r="E362" s="7"/>
      <c r="M362" s="60" t="s">
        <v>1663</v>
      </c>
      <c r="Q362" s="1" t="e">
        <f>#REF!+#REF!-#REF!</f>
        <v>#REF!</v>
      </c>
      <c r="R362" s="1" t="e">
        <f>#REF!*14</f>
        <v>#REF!</v>
      </c>
      <c r="S362" s="150" t="e">
        <f>R362+Q362</f>
        <v>#REF!</v>
      </c>
    </row>
    <row r="363" spans="1:39" hidden="1">
      <c r="A363" s="139" t="s">
        <v>348</v>
      </c>
      <c r="E363" s="7"/>
      <c r="M363" s="60" t="s">
        <v>1664</v>
      </c>
      <c r="Q363" s="1" t="e">
        <f>#REF!+#REF!-#REF!</f>
        <v>#REF!</v>
      </c>
      <c r="R363" s="1" t="e">
        <f>#REF!*4</f>
        <v>#REF!</v>
      </c>
      <c r="S363" s="150" t="e">
        <f>R363+Q363</f>
        <v>#REF!</v>
      </c>
    </row>
    <row r="364" spans="1:39" hidden="1">
      <c r="A364" s="25" t="s">
        <v>317</v>
      </c>
      <c r="E364" s="7"/>
      <c r="M364" s="60" t="s">
        <v>1665</v>
      </c>
      <c r="Q364" s="1">
        <f>O357+P357-U357</f>
        <v>103600</v>
      </c>
      <c r="S364" s="150">
        <f>Q364</f>
        <v>103600</v>
      </c>
    </row>
    <row r="365" spans="1:39" hidden="1">
      <c r="A365" s="25" t="s">
        <v>1670</v>
      </c>
      <c r="E365" s="7"/>
      <c r="M365" s="152">
        <v>43826</v>
      </c>
      <c r="S365" s="1">
        <v>744110</v>
      </c>
    </row>
    <row r="366" spans="1:39">
      <c r="A366" s="25" t="s">
        <v>1696</v>
      </c>
      <c r="B366" s="27" t="s">
        <v>1697</v>
      </c>
      <c r="E366" s="171" t="s">
        <v>1694</v>
      </c>
      <c r="K366" s="23" t="s">
        <v>1689</v>
      </c>
      <c r="M366" s="55">
        <v>4465800</v>
      </c>
    </row>
    <row r="367" spans="1:39">
      <c r="A367" s="42" t="s">
        <v>316</v>
      </c>
      <c r="B367" s="45" t="s">
        <v>1206</v>
      </c>
      <c r="C367" s="45" t="s">
        <v>1074</v>
      </c>
      <c r="D367" s="45" t="s">
        <v>1207</v>
      </c>
      <c r="E367" s="174"/>
      <c r="F367" s="45">
        <v>27.251999999999999</v>
      </c>
      <c r="G367" s="45">
        <v>20.155999999999999</v>
      </c>
      <c r="H367" s="45">
        <v>7.0960000000000001</v>
      </c>
      <c r="I367" s="36" t="s">
        <v>1208</v>
      </c>
      <c r="J367" s="91" t="s">
        <v>833</v>
      </c>
      <c r="K367" s="36" t="s">
        <v>1602</v>
      </c>
      <c r="L367" s="9" t="s">
        <v>501</v>
      </c>
      <c r="M367" s="55">
        <v>1776300</v>
      </c>
      <c r="N367" s="53">
        <v>148000</v>
      </c>
      <c r="O367" s="52">
        <v>4930</v>
      </c>
      <c r="P367" s="1">
        <v>44400</v>
      </c>
      <c r="Q367" s="85" t="s">
        <v>1382</v>
      </c>
      <c r="R367" s="102"/>
      <c r="S367" s="14" t="s">
        <v>500</v>
      </c>
    </row>
  </sheetData>
  <autoFilter ref="A3:AJ367">
    <filterColumn colId="10">
      <filters>
        <filter val="강계선"/>
        <filter val="강미나"/>
        <filter val="강병열"/>
        <filter val="강성복"/>
        <filter val="강성아"/>
        <filter val="강수철"/>
        <filter val="강신구"/>
        <filter val="강용근"/>
        <filter val="고재웅"/>
        <filter val="고형필"/>
        <filter val="권영도"/>
        <filter val="길선영"/>
        <filter val="김경란"/>
        <filter val="김규리"/>
        <filter val="김기숙"/>
        <filter val="김기환"/>
        <filter val="김길호"/>
        <filter val="김나희"/>
        <filter val="김달수"/>
        <filter val="김덕경"/>
        <filter val="김덕자"/>
        <filter val="김륜아"/>
        <filter val="김명숙"/>
        <filter val="김명옥"/>
        <filter val="김문자"/>
        <filter val="김미란"/>
        <filter val="김미정"/>
        <filter val="김민희"/>
        <filter val="김병철"/>
        <filter val="김상현"/>
        <filter val="김서영"/>
        <filter val="김선경"/>
        <filter val="김선영"/>
        <filter val="김성애"/>
        <filter val="김세희"/>
        <filter val="김소윤"/>
        <filter val="김수남"/>
        <filter val="김승일"/>
        <filter val="김시재"/>
        <filter val="김아라"/>
        <filter val="김애란"/>
        <filter val="김연숙"/>
        <filter val="김영경"/>
        <filter val="김용경"/>
        <filter val="김용섭"/>
        <filter val="김용순"/>
        <filter val="김윤영"/>
        <filter val="김응순"/>
        <filter val="김정숙"/>
        <filter val="김정순"/>
        <filter val="김정희"/>
        <filter val="김종의"/>
        <filter val="김창수"/>
        <filter val="김현교"/>
        <filter val="김현섭"/>
        <filter val="김효화"/>
        <filter val="김희태"/>
        <filter val="나미선"/>
        <filter val="나현주"/>
        <filter val="도현춘"/>
        <filter val="류시연"/>
        <filter val="문정선"/>
        <filter val="박경순"/>
        <filter val="박경혜"/>
        <filter val="박광옥"/>
        <filter val="박귀영"/>
        <filter val="박삼동"/>
        <filter val="박선화"/>
        <filter val="박옥자"/>
        <filter val="박은희"/>
        <filter val="박정란"/>
        <filter val="박정복"/>
        <filter val="박지나"/>
        <filter val="박진희"/>
        <filter val="박찬인"/>
        <filter val="박태희"/>
        <filter val="박해옥"/>
        <filter val="박호열"/>
        <filter val="방은진"/>
        <filter val="배상철"/>
        <filter val="백순교"/>
        <filter val="서광수"/>
        <filter val="서전자"/>
        <filter val="성기봉"/>
        <filter val="손윤희"/>
        <filter val="송수원"/>
        <filter val="송채원"/>
        <filter val="송혜림"/>
        <filter val="신미경"/>
        <filter val="안광남"/>
        <filter val="안상찬"/>
        <filter val="양국천"/>
        <filter val="엄진용"/>
        <filter val="염춘자"/>
        <filter val="오명순"/>
        <filter val="오중제"/>
        <filter val="위현숙"/>
        <filter val="유연엽"/>
        <filter val="유은윤"/>
        <filter val="유재호"/>
        <filter val="유정애"/>
        <filter val="유충곤"/>
        <filter val="윤수연"/>
        <filter val="윤수진"/>
        <filter val="윤신희"/>
        <filter val="윤이군"/>
        <filter val="윤정기"/>
        <filter val="윤헌영"/>
        <filter val="윤현승"/>
        <filter val="윤혜경"/>
        <filter val="이가원"/>
        <filter val="이경임"/>
        <filter val="이규찬"/>
        <filter val="이규천"/>
        <filter val="이명구"/>
        <filter val="이명자"/>
        <filter val="이명준"/>
        <filter val="이명훈"/>
        <filter val="이봉수"/>
        <filter val="이삼열"/>
        <filter val="이상원"/>
        <filter val="이상학"/>
        <filter val="이상헌"/>
        <filter val="이석배"/>
        <filter val="이세준"/>
        <filter val="이수민"/>
        <filter val="이순희"/>
        <filter val="이영수"/>
        <filter val="이영순"/>
        <filter val="이영희"/>
        <filter val="이월주"/>
        <filter val="이은선"/>
        <filter val="이은수"/>
        <filter val="이익래"/>
        <filter val="이임선"/>
        <filter val="이재문"/>
        <filter val="이정배"/>
        <filter val="이진욱"/>
        <filter val="이창우"/>
        <filter val="이현예"/>
        <filter val="이현주"/>
        <filter val="이효희"/>
        <filter val="임부자"/>
        <filter val="임종민"/>
        <filter val="임종표"/>
        <filter val="임태권"/>
        <filter val="장경희"/>
        <filter val="장서윤"/>
        <filter val="장영옥"/>
        <filter val="장웅석"/>
        <filter val="장주옥"/>
        <filter val="장지훈"/>
        <filter val="전미숙"/>
        <filter val="전미옥"/>
        <filter val="정순영"/>
        <filter val="정영인"/>
        <filter val="정용이"/>
        <filter val="정유진"/>
        <filter val="정은희"/>
        <filter val="정장환"/>
        <filter val="정재호"/>
        <filter val="정종찬"/>
        <filter val="정찬숙"/>
        <filter val="조순민"/>
        <filter val="조옥희"/>
        <filter val="조창옥"/>
        <filter val="지성교"/>
        <filter val="지현석"/>
        <filter val="지현영"/>
        <filter val="진수진"/>
        <filter val="진영수"/>
        <filter val="최명옥"/>
        <filter val="최성준"/>
        <filter val="최영순"/>
        <filter val="최웅"/>
        <filter val="최재순"/>
        <filter val="최종길"/>
        <filter val="최지영"/>
        <filter val="최창배"/>
        <filter val="최현순"/>
        <filter val="최현우"/>
        <filter val="팜티한"/>
        <filter val="한경희"/>
        <filter val="한대화"/>
        <filter val="한명옥"/>
        <filter val="한정윤"/>
        <filter val="한창례"/>
        <filter val="함승민"/>
        <filter val="함현민"/>
        <filter val="허경숙"/>
        <filter val="현희옥"/>
        <filter val="홍광수"/>
        <filter val="홍창완"/>
        <filter val="황두연"/>
        <filter val="황영숙"/>
        <filter val="황진숙"/>
      </filters>
    </filterColumn>
  </autoFilter>
  <mergeCells count="1">
    <mergeCell ref="A1:AF1"/>
  </mergeCells>
  <phoneticPr fontId="3" type="noConversion"/>
  <hyperlinks>
    <hyperlink ref="Z294" r:id="rId1"/>
    <hyperlink ref="Z309" r:id="rId2"/>
    <hyperlink ref="Z137" r:id="rId3"/>
    <hyperlink ref="Z289" r:id="rId4"/>
    <hyperlink ref="Z290" r:id="rId5"/>
    <hyperlink ref="Z335" r:id="rId6"/>
    <hyperlink ref="Z291" r:id="rId7"/>
    <hyperlink ref="Z166" r:id="rId8"/>
    <hyperlink ref="Z240" r:id="rId9"/>
    <hyperlink ref="Z241" r:id="rId10"/>
    <hyperlink ref="Z100" r:id="rId11"/>
    <hyperlink ref="Z101" r:id="rId12"/>
    <hyperlink ref="Z4" r:id="rId13"/>
    <hyperlink ref="Z5:Z6" r:id="rId14" display="jihasangga@naver.com"/>
    <hyperlink ref="Z8" r:id="rId15"/>
    <hyperlink ref="Z13" r:id="rId16"/>
    <hyperlink ref="Z17" r:id="rId17"/>
    <hyperlink ref="Z20" r:id="rId18"/>
    <hyperlink ref="Z34" r:id="rId19"/>
    <hyperlink ref="Z54:Z55" r:id="rId20" display="jihasangga@naver.com"/>
    <hyperlink ref="Z63" r:id="rId21"/>
    <hyperlink ref="Z71" r:id="rId22"/>
    <hyperlink ref="Z87:Z91" r:id="rId23" display="jihasangga@naver.com"/>
    <hyperlink ref="Z94:Z98" r:id="rId24" display="jihasangga@naver.com"/>
    <hyperlink ref="Z102" r:id="rId25"/>
    <hyperlink ref="Z107:Z112" r:id="rId26" display="jihasangga@naver.com"/>
    <hyperlink ref="Z114:Z115" r:id="rId27" display="jihasangga@naver.com"/>
    <hyperlink ref="Z119:Z120" r:id="rId28" display="jihasangga@naver.com"/>
    <hyperlink ref="Z122:Z127" r:id="rId29" display="jihasangga@naver.com"/>
    <hyperlink ref="Z130:Z135" r:id="rId30" display="jihasangga@naver.com"/>
    <hyperlink ref="Z140:Z146" r:id="rId31" display="jihasangga@naver.com"/>
    <hyperlink ref="Z151" r:id="rId32"/>
    <hyperlink ref="Z153" r:id="rId33"/>
    <hyperlink ref="Z161" r:id="rId34"/>
    <hyperlink ref="Z171" r:id="rId35"/>
    <hyperlink ref="Z173:Z175" r:id="rId36" display="jihasangga@naver.com"/>
    <hyperlink ref="Z178:Z179" r:id="rId37" display="jihasangga@naver.com"/>
    <hyperlink ref="Z182" r:id="rId38"/>
    <hyperlink ref="Z186:Z187" r:id="rId39" display="jihasangga@naver.com"/>
    <hyperlink ref="Z198:Z201" r:id="rId40" display="jihasangga@naver.com"/>
    <hyperlink ref="Z203:Z204" r:id="rId41" display="jihasangga@naver.com"/>
    <hyperlink ref="Z206:Z208" r:id="rId42" display="jihasangga@naver.com"/>
    <hyperlink ref="Z220" r:id="rId43"/>
    <hyperlink ref="Z224:Z225" r:id="rId44" display="jihasangga@naver.com"/>
    <hyperlink ref="Z232" r:id="rId45"/>
    <hyperlink ref="Z234:Z236" r:id="rId46" display="jihasangga@naver.com"/>
    <hyperlink ref="Z238:Z239" r:id="rId47" display="jihasangga@naver.com"/>
    <hyperlink ref="Z245:Z246" r:id="rId48" display="jihasangga@naver.com"/>
    <hyperlink ref="Z249:Z252" r:id="rId49" display="jihasangga@naver.com"/>
    <hyperlink ref="Z254:Z257" r:id="rId50" display="jihasangga@naver.com"/>
    <hyperlink ref="Z260:Z267" r:id="rId51" display="jihasangga@naver.com"/>
    <hyperlink ref="Z269" r:id="rId52"/>
    <hyperlink ref="Z271:Z275" r:id="rId53" display="jihasangga@naver.com"/>
    <hyperlink ref="Z277" r:id="rId54"/>
    <hyperlink ref="Z279:Z284" r:id="rId55" display="jihasangga@naver.com"/>
    <hyperlink ref="Z292:Z293" r:id="rId56" display="jihasangga@naver.com"/>
    <hyperlink ref="Z296:Z298" r:id="rId57" display="jihasangga@naver.com"/>
    <hyperlink ref="Z301" r:id="rId58"/>
    <hyperlink ref="Z303:Z305" r:id="rId59" display="jihasangga@naver.com"/>
    <hyperlink ref="Z307:Z308" r:id="rId60" display="jihasangga@naver.com"/>
    <hyperlink ref="Z313" r:id="rId61"/>
    <hyperlink ref="Z315:Z316" r:id="rId62" display="jihasangga@naver.com"/>
    <hyperlink ref="Z320" r:id="rId63"/>
    <hyperlink ref="Z324:Z325" r:id="rId64" display="jihasangga@naver.com"/>
    <hyperlink ref="Z327" r:id="rId65"/>
    <hyperlink ref="Z331" r:id="rId66"/>
    <hyperlink ref="Z334" r:id="rId67"/>
    <hyperlink ref="Z338:Z345" r:id="rId68" display="jihasangga@naver.com"/>
    <hyperlink ref="Z347:Z349" r:id="rId69" display="jihasangga@naver.com"/>
    <hyperlink ref="Z58" r:id="rId70"/>
    <hyperlink ref="Z242" r:id="rId71"/>
    <hyperlink ref="Z243" r:id="rId72"/>
    <hyperlink ref="Z170" r:id="rId73"/>
    <hyperlink ref="Z247" r:id="rId74"/>
    <hyperlink ref="Z248" r:id="rId75"/>
    <hyperlink ref="Z213" r:id="rId76"/>
    <hyperlink ref="Z287" r:id="rId77"/>
    <hyperlink ref="Z288" r:id="rId78"/>
    <hyperlink ref="Q367" r:id="rId79"/>
  </hyperlinks>
  <pageMargins left="0.7" right="0.7" top="0.75" bottom="0.75" header="0.3" footer="0.3"/>
  <pageSetup paperSize="9" scale="32" orientation="portrait" r:id="rId80"/>
  <legacyDrawing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97"/>
  <sheetViews>
    <sheetView topLeftCell="A164" workbookViewId="0">
      <selection activeCell="C192" sqref="C192"/>
    </sheetView>
  </sheetViews>
  <sheetFormatPr defaultRowHeight="16.5"/>
  <sheetData>
    <row r="3" spans="3:4">
      <c r="C3" t="s">
        <v>1499</v>
      </c>
    </row>
    <row r="4" spans="3:4">
      <c r="C4" t="s">
        <v>1515</v>
      </c>
      <c r="D4" t="s">
        <v>1499</v>
      </c>
    </row>
    <row r="5" spans="3:4">
      <c r="C5" t="s">
        <v>858</v>
      </c>
      <c r="D5" t="s">
        <v>862</v>
      </c>
    </row>
    <row r="6" spans="3:4">
      <c r="C6" t="s">
        <v>1517</v>
      </c>
      <c r="D6" t="s">
        <v>1500</v>
      </c>
    </row>
    <row r="7" spans="3:4">
      <c r="C7" t="s">
        <v>1518</v>
      </c>
      <c r="D7" t="s">
        <v>1501</v>
      </c>
    </row>
    <row r="8" spans="3:4">
      <c r="C8" t="s">
        <v>1519</v>
      </c>
      <c r="D8" t="s">
        <v>1502</v>
      </c>
    </row>
    <row r="9" spans="3:4">
      <c r="C9" t="s">
        <v>1520</v>
      </c>
      <c r="D9" t="s">
        <v>1503</v>
      </c>
    </row>
    <row r="10" spans="3:4">
      <c r="C10" t="s">
        <v>1521</v>
      </c>
      <c r="D10" t="s">
        <v>1504</v>
      </c>
    </row>
    <row r="11" spans="3:4">
      <c r="C11" t="s">
        <v>1522</v>
      </c>
      <c r="D11" t="s">
        <v>866</v>
      </c>
    </row>
    <row r="12" spans="3:4">
      <c r="C12" t="s">
        <v>1523</v>
      </c>
      <c r="D12" t="s">
        <v>955</v>
      </c>
    </row>
    <row r="13" spans="3:4">
      <c r="C13" t="s">
        <v>1524</v>
      </c>
      <c r="D13" t="s">
        <v>588</v>
      </c>
    </row>
    <row r="14" spans="3:4">
      <c r="C14" t="s">
        <v>1525</v>
      </c>
      <c r="D14" t="s">
        <v>959</v>
      </c>
    </row>
    <row r="15" spans="3:4">
      <c r="C15" t="s">
        <v>1526</v>
      </c>
      <c r="D15" t="s">
        <v>592</v>
      </c>
    </row>
    <row r="16" spans="3:4">
      <c r="C16" t="s">
        <v>1527</v>
      </c>
      <c r="D16" t="s">
        <v>596</v>
      </c>
    </row>
    <row r="17" spans="3:4">
      <c r="C17" t="s">
        <v>1529</v>
      </c>
      <c r="D17" t="s">
        <v>601</v>
      </c>
    </row>
    <row r="18" spans="3:4">
      <c r="C18" t="s">
        <v>1530</v>
      </c>
      <c r="D18" t="s">
        <v>870</v>
      </c>
    </row>
    <row r="19" spans="3:4">
      <c r="C19" t="s">
        <v>1531</v>
      </c>
      <c r="D19" t="s">
        <v>1505</v>
      </c>
    </row>
    <row r="20" spans="3:4">
      <c r="C20" t="s">
        <v>609</v>
      </c>
      <c r="D20" t="s">
        <v>1506</v>
      </c>
    </row>
    <row r="21" spans="3:4">
      <c r="C21" t="s">
        <v>874</v>
      </c>
      <c r="D21" t="s">
        <v>1507</v>
      </c>
    </row>
    <row r="22" spans="3:4">
      <c r="C22" t="s">
        <v>1533</v>
      </c>
      <c r="D22" t="s">
        <v>1508</v>
      </c>
    </row>
    <row r="23" spans="3:4">
      <c r="C23" t="s">
        <v>1534</v>
      </c>
      <c r="D23" t="s">
        <v>1509</v>
      </c>
    </row>
    <row r="24" spans="3:4">
      <c r="C24" t="s">
        <v>878</v>
      </c>
      <c r="D24" t="s">
        <v>605</v>
      </c>
    </row>
    <row r="25" spans="3:4">
      <c r="C25" t="s">
        <v>613</v>
      </c>
      <c r="D25" t="s">
        <v>606</v>
      </c>
    </row>
    <row r="26" spans="3:4">
      <c r="C26" t="s">
        <v>1535</v>
      </c>
      <c r="D26" t="s">
        <v>1510</v>
      </c>
    </row>
    <row r="27" spans="3:4">
      <c r="C27" t="s">
        <v>884</v>
      </c>
      <c r="D27" t="s">
        <v>1511</v>
      </c>
    </row>
    <row r="28" spans="3:4">
      <c r="C28" t="s">
        <v>888</v>
      </c>
      <c r="D28" t="s">
        <v>1512</v>
      </c>
    </row>
    <row r="29" spans="3:4">
      <c r="C29" t="s">
        <v>617</v>
      </c>
      <c r="D29" t="s">
        <v>1513</v>
      </c>
    </row>
    <row r="30" spans="3:4">
      <c r="C30" t="s">
        <v>1537</v>
      </c>
      <c r="D30" t="s">
        <v>1514</v>
      </c>
    </row>
    <row r="31" spans="3:4">
      <c r="C31" t="s">
        <v>1538</v>
      </c>
      <c r="D31" t="s">
        <v>1515</v>
      </c>
    </row>
    <row r="32" spans="3:4">
      <c r="C32" t="s">
        <v>1539</v>
      </c>
      <c r="D32" t="s">
        <v>1516</v>
      </c>
    </row>
    <row r="33" spans="3:4">
      <c r="C33" t="s">
        <v>630</v>
      </c>
      <c r="D33" t="s">
        <v>858</v>
      </c>
    </row>
    <row r="34" spans="3:4">
      <c r="C34" t="s">
        <v>964</v>
      </c>
      <c r="D34" t="s">
        <v>1517</v>
      </c>
    </row>
    <row r="35" spans="3:4">
      <c r="C35" t="s">
        <v>634</v>
      </c>
      <c r="D35" t="s">
        <v>1518</v>
      </c>
    </row>
    <row r="36" spans="3:4">
      <c r="C36" t="s">
        <v>1540</v>
      </c>
      <c r="D36" t="s">
        <v>1519</v>
      </c>
    </row>
    <row r="37" spans="3:4">
      <c r="C37" t="s">
        <v>1541</v>
      </c>
      <c r="D37" t="s">
        <v>1520</v>
      </c>
    </row>
    <row r="38" spans="3:4">
      <c r="C38" t="s">
        <v>1542</v>
      </c>
      <c r="D38" t="s">
        <v>1521</v>
      </c>
    </row>
    <row r="39" spans="3:4">
      <c r="C39" t="s">
        <v>641</v>
      </c>
      <c r="D39" t="s">
        <v>1522</v>
      </c>
    </row>
    <row r="40" spans="3:4">
      <c r="C40" t="s">
        <v>1543</v>
      </c>
      <c r="D40" t="s">
        <v>1523</v>
      </c>
    </row>
    <row r="41" spans="3:4">
      <c r="C41" t="s">
        <v>1545</v>
      </c>
      <c r="D41" t="s">
        <v>1524</v>
      </c>
    </row>
    <row r="42" spans="3:4">
      <c r="C42" t="s">
        <v>651</v>
      </c>
      <c r="D42" t="s">
        <v>1525</v>
      </c>
    </row>
    <row r="43" spans="3:4">
      <c r="C43" t="s">
        <v>1546</v>
      </c>
      <c r="D43" t="s">
        <v>1526</v>
      </c>
    </row>
    <row r="44" spans="3:4">
      <c r="C44" t="s">
        <v>655</v>
      </c>
      <c r="D44" t="s">
        <v>1527</v>
      </c>
    </row>
    <row r="45" spans="3:4">
      <c r="C45" t="s">
        <v>892</v>
      </c>
      <c r="D45" t="s">
        <v>1528</v>
      </c>
    </row>
    <row r="46" spans="3:4">
      <c r="C46" t="s">
        <v>1548</v>
      </c>
      <c r="D46" t="s">
        <v>1529</v>
      </c>
    </row>
    <row r="47" spans="3:4">
      <c r="C47" t="s">
        <v>900</v>
      </c>
      <c r="D47" t="s">
        <v>1530</v>
      </c>
    </row>
    <row r="48" spans="3:4">
      <c r="C48" t="s">
        <v>663</v>
      </c>
      <c r="D48" t="s">
        <v>1531</v>
      </c>
    </row>
    <row r="49" spans="3:4">
      <c r="C49" t="s">
        <v>667</v>
      </c>
      <c r="D49" t="s">
        <v>1532</v>
      </c>
    </row>
    <row r="50" spans="3:4">
      <c r="C50" t="s">
        <v>671</v>
      </c>
      <c r="D50" t="s">
        <v>609</v>
      </c>
    </row>
    <row r="51" spans="3:4">
      <c r="C51" t="s">
        <v>974</v>
      </c>
      <c r="D51" t="s">
        <v>874</v>
      </c>
    </row>
    <row r="52" spans="3:4">
      <c r="C52" t="s">
        <v>675</v>
      </c>
      <c r="D52" t="s">
        <v>1533</v>
      </c>
    </row>
    <row r="53" spans="3:4">
      <c r="C53" t="s">
        <v>679</v>
      </c>
      <c r="D53" t="s">
        <v>1534</v>
      </c>
    </row>
    <row r="54" spans="3:4">
      <c r="C54" t="s">
        <v>904</v>
      </c>
      <c r="D54" t="s">
        <v>878</v>
      </c>
    </row>
    <row r="55" spans="3:4">
      <c r="C55" t="s">
        <v>686</v>
      </c>
      <c r="D55" t="s">
        <v>613</v>
      </c>
    </row>
    <row r="56" spans="3:4">
      <c r="C56" t="s">
        <v>1549</v>
      </c>
      <c r="D56" t="s">
        <v>1535</v>
      </c>
    </row>
    <row r="57" spans="3:4">
      <c r="C57" t="s">
        <v>908</v>
      </c>
      <c r="D57" t="s">
        <v>1536</v>
      </c>
    </row>
    <row r="58" spans="3:4">
      <c r="C58" t="s">
        <v>1550</v>
      </c>
      <c r="D58" t="s">
        <v>884</v>
      </c>
    </row>
    <row r="59" spans="3:4">
      <c r="C59" t="s">
        <v>1551</v>
      </c>
      <c r="D59" t="s">
        <v>888</v>
      </c>
    </row>
    <row r="60" spans="3:4">
      <c r="C60" t="s">
        <v>690</v>
      </c>
      <c r="D60" t="s">
        <v>617</v>
      </c>
    </row>
    <row r="61" spans="3:4">
      <c r="C61" t="s">
        <v>977</v>
      </c>
      <c r="D61" t="s">
        <v>1537</v>
      </c>
    </row>
    <row r="62" spans="3:4">
      <c r="C62" t="s">
        <v>982</v>
      </c>
      <c r="D62" t="s">
        <v>1538</v>
      </c>
    </row>
    <row r="63" spans="3:4">
      <c r="C63" t="s">
        <v>1552</v>
      </c>
      <c r="D63" t="s">
        <v>621</v>
      </c>
    </row>
    <row r="64" spans="3:4">
      <c r="C64" t="s">
        <v>915</v>
      </c>
      <c r="D64" t="s">
        <v>1539</v>
      </c>
    </row>
    <row r="65" spans="3:4">
      <c r="C65" t="s">
        <v>986</v>
      </c>
      <c r="D65" t="s">
        <v>625</v>
      </c>
    </row>
    <row r="66" spans="3:4">
      <c r="C66" t="s">
        <v>918</v>
      </c>
      <c r="D66" t="s">
        <v>630</v>
      </c>
    </row>
    <row r="67" spans="3:4">
      <c r="C67" t="s">
        <v>1553</v>
      </c>
      <c r="D67" t="s">
        <v>964</v>
      </c>
    </row>
    <row r="68" spans="3:4">
      <c r="C68" t="s">
        <v>1554</v>
      </c>
      <c r="D68" t="s">
        <v>968</v>
      </c>
    </row>
    <row r="69" spans="3:4">
      <c r="C69" t="s">
        <v>994</v>
      </c>
      <c r="D69" t="s">
        <v>634</v>
      </c>
    </row>
    <row r="70" spans="3:4">
      <c r="C70" t="s">
        <v>1555</v>
      </c>
      <c r="D70" t="s">
        <v>1540</v>
      </c>
    </row>
    <row r="71" spans="3:4">
      <c r="C71" t="s">
        <v>997</v>
      </c>
      <c r="D71" t="s">
        <v>1541</v>
      </c>
    </row>
    <row r="72" spans="3:4">
      <c r="C72" t="s">
        <v>1556</v>
      </c>
      <c r="D72" t="s">
        <v>638</v>
      </c>
    </row>
    <row r="73" spans="3:4">
      <c r="C73" t="s">
        <v>1557</v>
      </c>
      <c r="D73" t="s">
        <v>1542</v>
      </c>
    </row>
    <row r="74" spans="3:4">
      <c r="C74" t="s">
        <v>1558</v>
      </c>
      <c r="D74" t="s">
        <v>641</v>
      </c>
    </row>
    <row r="75" spans="3:4">
      <c r="C75" t="s">
        <v>1559</v>
      </c>
      <c r="D75" t="s">
        <v>645</v>
      </c>
    </row>
    <row r="76" spans="3:4">
      <c r="C76" t="s">
        <v>1561</v>
      </c>
      <c r="D76" t="s">
        <v>1543</v>
      </c>
    </row>
    <row r="77" spans="3:4">
      <c r="C77" t="s">
        <v>1562</v>
      </c>
      <c r="D77" t="s">
        <v>1544</v>
      </c>
    </row>
    <row r="78" spans="3:4">
      <c r="C78" t="s">
        <v>1563</v>
      </c>
      <c r="D78" t="s">
        <v>1545</v>
      </c>
    </row>
    <row r="79" spans="3:4">
      <c r="C79" t="s">
        <v>1564</v>
      </c>
      <c r="D79" t="s">
        <v>651</v>
      </c>
    </row>
    <row r="80" spans="3:4">
      <c r="C80" t="s">
        <v>1565</v>
      </c>
      <c r="D80" t="s">
        <v>1546</v>
      </c>
    </row>
    <row r="81" spans="3:4">
      <c r="C81" t="s">
        <v>1566</v>
      </c>
      <c r="D81" t="s">
        <v>655</v>
      </c>
    </row>
    <row r="82" spans="3:4">
      <c r="C82" t="s">
        <v>1567</v>
      </c>
      <c r="D82" t="s">
        <v>659</v>
      </c>
    </row>
    <row r="83" spans="3:4">
      <c r="C83" t="s">
        <v>1569</v>
      </c>
      <c r="D83" t="s">
        <v>892</v>
      </c>
    </row>
    <row r="84" spans="3:4">
      <c r="C84" t="s">
        <v>702</v>
      </c>
      <c r="D84" t="s">
        <v>896</v>
      </c>
    </row>
    <row r="85" spans="3:4">
      <c r="C85" t="s">
        <v>1572</v>
      </c>
      <c r="D85" t="s">
        <v>1548</v>
      </c>
    </row>
    <row r="86" spans="3:4">
      <c r="C86" t="s">
        <v>1573</v>
      </c>
      <c r="D86" t="s">
        <v>900</v>
      </c>
    </row>
    <row r="87" spans="3:4">
      <c r="C87" t="s">
        <v>1574</v>
      </c>
      <c r="D87" t="s">
        <v>663</v>
      </c>
    </row>
    <row r="88" spans="3:4">
      <c r="C88" t="s">
        <v>706</v>
      </c>
      <c r="D88" t="s">
        <v>667</v>
      </c>
    </row>
    <row r="89" spans="3:4">
      <c r="C89" t="s">
        <v>1575</v>
      </c>
      <c r="D89" t="s">
        <v>671</v>
      </c>
    </row>
    <row r="90" spans="3:4">
      <c r="C90" t="s">
        <v>922</v>
      </c>
      <c r="D90" t="s">
        <v>974</v>
      </c>
    </row>
    <row r="91" spans="3:4">
      <c r="C91" t="s">
        <v>1577</v>
      </c>
      <c r="D91" t="s">
        <v>675</v>
      </c>
    </row>
    <row r="92" spans="3:4">
      <c r="C92" t="s">
        <v>710</v>
      </c>
      <c r="D92" t="s">
        <v>679</v>
      </c>
    </row>
    <row r="93" spans="3:4">
      <c r="C93" t="s">
        <v>926</v>
      </c>
      <c r="D93" t="s">
        <v>904</v>
      </c>
    </row>
    <row r="94" spans="3:4">
      <c r="C94" t="s">
        <v>1578</v>
      </c>
      <c r="D94" t="s">
        <v>682</v>
      </c>
    </row>
    <row r="95" spans="3:4">
      <c r="C95" t="s">
        <v>1579</v>
      </c>
      <c r="D95" t="s">
        <v>686</v>
      </c>
    </row>
    <row r="96" spans="3:4">
      <c r="C96" t="s">
        <v>1580</v>
      </c>
      <c r="D96" t="s">
        <v>1549</v>
      </c>
    </row>
    <row r="97" spans="3:4">
      <c r="C97" t="s">
        <v>1581</v>
      </c>
      <c r="D97" t="s">
        <v>908</v>
      </c>
    </row>
    <row r="98" spans="3:4">
      <c r="C98" t="s">
        <v>1005</v>
      </c>
      <c r="D98" t="s">
        <v>1550</v>
      </c>
    </row>
    <row r="99" spans="3:4">
      <c r="C99" t="s">
        <v>1582</v>
      </c>
      <c r="D99" t="s">
        <v>1551</v>
      </c>
    </row>
    <row r="100" spans="3:4">
      <c r="C100" t="s">
        <v>1583</v>
      </c>
      <c r="D100" t="s">
        <v>690</v>
      </c>
    </row>
    <row r="101" spans="3:4">
      <c r="C101" t="s">
        <v>1584</v>
      </c>
      <c r="D101" t="s">
        <v>694</v>
      </c>
    </row>
    <row r="102" spans="3:4">
      <c r="C102" t="s">
        <v>1585</v>
      </c>
      <c r="D102" t="s">
        <v>977</v>
      </c>
    </row>
    <row r="103" spans="3:4">
      <c r="C103" t="s">
        <v>930</v>
      </c>
      <c r="D103" t="s">
        <v>698</v>
      </c>
    </row>
    <row r="104" spans="3:4">
      <c r="C104" t="s">
        <v>1586</v>
      </c>
      <c r="D104" t="s">
        <v>982</v>
      </c>
    </row>
    <row r="105" spans="3:4">
      <c r="C105" t="s">
        <v>934</v>
      </c>
      <c r="D105" t="s">
        <v>1552</v>
      </c>
    </row>
    <row r="106" spans="3:4">
      <c r="C106" t="s">
        <v>714</v>
      </c>
      <c r="D106" t="s">
        <v>915</v>
      </c>
    </row>
    <row r="107" spans="3:4">
      <c r="C107" t="s">
        <v>1588</v>
      </c>
      <c r="D107" t="s">
        <v>986</v>
      </c>
    </row>
    <row r="108" spans="3:4">
      <c r="C108" t="s">
        <v>1589</v>
      </c>
      <c r="D108" t="s">
        <v>990</v>
      </c>
    </row>
    <row r="109" spans="3:4">
      <c r="C109" t="s">
        <v>1590</v>
      </c>
      <c r="D109" t="s">
        <v>918</v>
      </c>
    </row>
    <row r="110" spans="3:4">
      <c r="C110" t="s">
        <v>1591</v>
      </c>
      <c r="D110" t="s">
        <v>1553</v>
      </c>
    </row>
    <row r="111" spans="3:4">
      <c r="C111" t="s">
        <v>1008</v>
      </c>
      <c r="D111" t="s">
        <v>1554</v>
      </c>
    </row>
    <row r="112" spans="3:4">
      <c r="C112" t="s">
        <v>1592</v>
      </c>
      <c r="D112" t="s">
        <v>994</v>
      </c>
    </row>
    <row r="113" spans="3:4">
      <c r="C113" t="s">
        <v>1594</v>
      </c>
      <c r="D113" t="s">
        <v>1555</v>
      </c>
    </row>
    <row r="114" spans="3:4">
      <c r="C114" t="s">
        <v>1595</v>
      </c>
      <c r="D114" t="s">
        <v>997</v>
      </c>
    </row>
    <row r="115" spans="3:4">
      <c r="C115" t="s">
        <v>1674</v>
      </c>
      <c r="D115" t="s">
        <v>1556</v>
      </c>
    </row>
    <row r="116" spans="3:4">
      <c r="C116" t="s">
        <v>1596</v>
      </c>
      <c r="D116" t="s">
        <v>1557</v>
      </c>
    </row>
    <row r="117" spans="3:4">
      <c r="C117" t="s">
        <v>1597</v>
      </c>
      <c r="D117" t="s">
        <v>1558</v>
      </c>
    </row>
    <row r="118" spans="3:4">
      <c r="C118" t="s">
        <v>718</v>
      </c>
      <c r="D118" t="s">
        <v>1559</v>
      </c>
    </row>
    <row r="119" spans="3:4">
      <c r="C119" t="s">
        <v>1011</v>
      </c>
      <c r="D119" t="s">
        <v>1560</v>
      </c>
    </row>
    <row r="120" spans="3:4">
      <c r="C120" t="s">
        <v>938</v>
      </c>
      <c r="D120" t="s">
        <v>1561</v>
      </c>
    </row>
    <row r="121" spans="3:4">
      <c r="C121" t="s">
        <v>1600</v>
      </c>
      <c r="D121" t="s">
        <v>1562</v>
      </c>
    </row>
    <row r="122" spans="3:4">
      <c r="C122" t="s">
        <v>1601</v>
      </c>
      <c r="D122" t="s">
        <v>1563</v>
      </c>
    </row>
    <row r="123" spans="3:4">
      <c r="C123" t="s">
        <v>1602</v>
      </c>
      <c r="D123" t="s">
        <v>1564</v>
      </c>
    </row>
    <row r="124" spans="3:4">
      <c r="C124" t="s">
        <v>946</v>
      </c>
      <c r="D124" t="s">
        <v>1565</v>
      </c>
    </row>
    <row r="125" spans="3:4">
      <c r="C125" t="s">
        <v>1603</v>
      </c>
      <c r="D125" t="s">
        <v>1566</v>
      </c>
    </row>
    <row r="126" spans="3:4">
      <c r="C126" t="s">
        <v>1604</v>
      </c>
      <c r="D126" t="s">
        <v>1567</v>
      </c>
    </row>
    <row r="127" spans="3:4">
      <c r="C127" t="s">
        <v>1015</v>
      </c>
      <c r="D127" t="s">
        <v>1568</v>
      </c>
    </row>
    <row r="128" spans="3:4">
      <c r="C128" t="s">
        <v>1606</v>
      </c>
      <c r="D128" t="s">
        <v>1569</v>
      </c>
    </row>
    <row r="129" spans="3:4">
      <c r="C129" t="s">
        <v>1607</v>
      </c>
      <c r="D129" t="s">
        <v>1570</v>
      </c>
    </row>
    <row r="130" spans="3:4">
      <c r="C130" t="s">
        <v>1608</v>
      </c>
      <c r="D130" t="s">
        <v>702</v>
      </c>
    </row>
    <row r="131" spans="3:4">
      <c r="C131" t="s">
        <v>725</v>
      </c>
      <c r="D131" t="s">
        <v>1571</v>
      </c>
    </row>
    <row r="132" spans="3:4">
      <c r="C132" t="s">
        <v>1609</v>
      </c>
      <c r="D132" t="s">
        <v>1572</v>
      </c>
    </row>
    <row r="133" spans="3:4">
      <c r="C133" t="s">
        <v>1610</v>
      </c>
      <c r="D133" t="s">
        <v>1573</v>
      </c>
    </row>
    <row r="134" spans="3:4">
      <c r="C134" t="s">
        <v>1611</v>
      </c>
      <c r="D134" t="s">
        <v>1574</v>
      </c>
    </row>
    <row r="135" spans="3:4">
      <c r="C135" t="s">
        <v>1019</v>
      </c>
      <c r="D135" t="s">
        <v>706</v>
      </c>
    </row>
    <row r="136" spans="3:4">
      <c r="C136" t="s">
        <v>1612</v>
      </c>
      <c r="D136" t="s">
        <v>1001</v>
      </c>
    </row>
    <row r="137" spans="3:4">
      <c r="C137" t="s">
        <v>1613</v>
      </c>
      <c r="D137" t="s">
        <v>1575</v>
      </c>
    </row>
    <row r="138" spans="3:4">
      <c r="C138" t="s">
        <v>1614</v>
      </c>
      <c r="D138" t="s">
        <v>1576</v>
      </c>
    </row>
    <row r="139" spans="3:4">
      <c r="C139" t="s">
        <v>1615</v>
      </c>
      <c r="D139" t="s">
        <v>922</v>
      </c>
    </row>
    <row r="140" spans="3:4">
      <c r="C140" t="s">
        <v>1616</v>
      </c>
      <c r="D140" t="s">
        <v>1577</v>
      </c>
    </row>
    <row r="141" spans="3:4">
      <c r="D141" t="s">
        <v>710</v>
      </c>
    </row>
    <row r="142" spans="3:4">
      <c r="D142" t="s">
        <v>926</v>
      </c>
    </row>
    <row r="143" spans="3:4">
      <c r="D143" t="s">
        <v>1578</v>
      </c>
    </row>
    <row r="144" spans="3:4">
      <c r="D144" t="s">
        <v>1579</v>
      </c>
    </row>
    <row r="145" spans="4:4">
      <c r="D145" t="s">
        <v>1580</v>
      </c>
    </row>
    <row r="146" spans="4:4">
      <c r="D146" t="s">
        <v>1581</v>
      </c>
    </row>
    <row r="147" spans="4:4">
      <c r="D147" t="s">
        <v>1005</v>
      </c>
    </row>
    <row r="148" spans="4:4">
      <c r="D148" t="s">
        <v>1582</v>
      </c>
    </row>
    <row r="149" spans="4:4">
      <c r="D149" t="s">
        <v>1583</v>
      </c>
    </row>
    <row r="150" spans="4:4">
      <c r="D150" t="s">
        <v>1584</v>
      </c>
    </row>
    <row r="151" spans="4:4">
      <c r="D151" t="s">
        <v>1585</v>
      </c>
    </row>
    <row r="152" spans="4:4">
      <c r="D152" t="s">
        <v>930</v>
      </c>
    </row>
    <row r="153" spans="4:4">
      <c r="D153" t="s">
        <v>1586</v>
      </c>
    </row>
    <row r="154" spans="4:4">
      <c r="D154" t="s">
        <v>934</v>
      </c>
    </row>
    <row r="155" spans="4:4">
      <c r="D155" t="s">
        <v>714</v>
      </c>
    </row>
    <row r="156" spans="4:4">
      <c r="D156" t="s">
        <v>1587</v>
      </c>
    </row>
    <row r="157" spans="4:4">
      <c r="D157" t="s">
        <v>1588</v>
      </c>
    </row>
    <row r="158" spans="4:4">
      <c r="D158" t="s">
        <v>1589</v>
      </c>
    </row>
    <row r="159" spans="4:4">
      <c r="D159" t="s">
        <v>1590</v>
      </c>
    </row>
    <row r="160" spans="4:4">
      <c r="D160" t="s">
        <v>1591</v>
      </c>
    </row>
    <row r="161" spans="4:4">
      <c r="D161" t="s">
        <v>1008</v>
      </c>
    </row>
    <row r="162" spans="4:4">
      <c r="D162" t="s">
        <v>1592</v>
      </c>
    </row>
    <row r="163" spans="4:4">
      <c r="D163" t="s">
        <v>1593</v>
      </c>
    </row>
    <row r="164" spans="4:4">
      <c r="D164" t="s">
        <v>1594</v>
      </c>
    </row>
    <row r="165" spans="4:4">
      <c r="D165" t="s">
        <v>1595</v>
      </c>
    </row>
    <row r="166" spans="4:4">
      <c r="D166" t="s">
        <v>1674</v>
      </c>
    </row>
    <row r="167" spans="4:4">
      <c r="D167" t="s">
        <v>1596</v>
      </c>
    </row>
    <row r="168" spans="4:4">
      <c r="D168" t="s">
        <v>1597</v>
      </c>
    </row>
    <row r="169" spans="4:4">
      <c r="D169" t="s">
        <v>1598</v>
      </c>
    </row>
    <row r="170" spans="4:4">
      <c r="D170" t="s">
        <v>718</v>
      </c>
    </row>
    <row r="171" spans="4:4">
      <c r="D171" t="s">
        <v>722</v>
      </c>
    </row>
    <row r="172" spans="4:4">
      <c r="D172" t="s">
        <v>1011</v>
      </c>
    </row>
    <row r="173" spans="4:4">
      <c r="D173" t="s">
        <v>938</v>
      </c>
    </row>
    <row r="174" spans="4:4">
      <c r="D174" t="s">
        <v>1599</v>
      </c>
    </row>
    <row r="175" spans="4:4">
      <c r="D175" t="s">
        <v>1600</v>
      </c>
    </row>
    <row r="176" spans="4:4">
      <c r="D176" t="s">
        <v>942</v>
      </c>
    </row>
    <row r="177" spans="4:4">
      <c r="D177" t="s">
        <v>1601</v>
      </c>
    </row>
    <row r="178" spans="4:4">
      <c r="D178" t="s">
        <v>1602</v>
      </c>
    </row>
    <row r="179" spans="4:4">
      <c r="D179" t="s">
        <v>946</v>
      </c>
    </row>
    <row r="180" spans="4:4">
      <c r="D180" t="s">
        <v>1603</v>
      </c>
    </row>
    <row r="181" spans="4:4">
      <c r="D181" t="s">
        <v>1604</v>
      </c>
    </row>
    <row r="182" spans="4:4">
      <c r="D182" t="s">
        <v>1015</v>
      </c>
    </row>
    <row r="183" spans="4:4">
      <c r="D183" t="s">
        <v>1605</v>
      </c>
    </row>
    <row r="184" spans="4:4">
      <c r="D184" t="s">
        <v>1606</v>
      </c>
    </row>
    <row r="185" spans="4:4">
      <c r="D185" t="s">
        <v>1607</v>
      </c>
    </row>
    <row r="186" spans="4:4">
      <c r="D186" t="s">
        <v>1608</v>
      </c>
    </row>
    <row r="187" spans="4:4">
      <c r="D187" t="s">
        <v>725</v>
      </c>
    </row>
    <row r="188" spans="4:4">
      <c r="D188" t="s">
        <v>1609</v>
      </c>
    </row>
    <row r="189" spans="4:4">
      <c r="D189" t="s">
        <v>1610</v>
      </c>
    </row>
    <row r="190" spans="4:4">
      <c r="D190" t="s">
        <v>1611</v>
      </c>
    </row>
    <row r="191" spans="4:4">
      <c r="D191" t="s">
        <v>729</v>
      </c>
    </row>
    <row r="192" spans="4:4">
      <c r="D192" t="s">
        <v>1019</v>
      </c>
    </row>
    <row r="193" spans="4:4">
      <c r="D193" t="s">
        <v>1612</v>
      </c>
    </row>
    <row r="194" spans="4:4">
      <c r="D194" t="s">
        <v>1613</v>
      </c>
    </row>
    <row r="195" spans="4:4">
      <c r="D195" t="s">
        <v>1614</v>
      </c>
    </row>
    <row r="196" spans="4:4">
      <c r="D196" t="s">
        <v>1615</v>
      </c>
    </row>
    <row r="197" spans="4:4">
      <c r="D197" t="s">
        <v>1616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상가소개</vt:lpstr>
      <vt:lpstr>Sheet1(부가세수정)</vt:lpstr>
      <vt:lpstr>Sheet1</vt:lpstr>
      <vt:lpstr>'Sheet1(부가세수정)'!Print_Area</vt:lpstr>
      <vt:lpstr>상가소개!Print_Area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2019-09-25T05:47:36Z</dcterms:created>
  <dcterms:modified xsi:type="dcterms:W3CDTF">2021-02-03T02:04:19Z</dcterms:modified>
</cp:coreProperties>
</file>